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printerSettings/printerSettings1.bin" ContentType="application/vnd.openxmlformats-officedocument.spreadsheetml.printerSettings"/>
  <Override PartName="/xl/drawings/drawing2.xml" ContentType="application/vnd.openxmlformats-officedocument.drawing+xml"/>
  <Override PartName="/xl/activeX/activeX3.xml" ContentType="application/vnd.ms-office.activeX+xml"/>
  <Override PartName="/xl/printerSettings/printerSettings2.bin" ContentType="application/vnd.openxmlformats-officedocument.spreadsheetml.printerSettings"/>
  <Override PartName="/xl/drawings/drawing3.xml" ContentType="application/vnd.openxmlformats-officedocument.drawing+xml"/>
  <Override PartName="/xl/activeX/activeX4.xml" ContentType="application/vnd.ms-office.activeX+xml"/>
  <Override PartName="/xl/printerSettings/printerSettings3.bin" ContentType="application/vnd.openxmlformats-officedocument.spreadsheetml.printerSettings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phyla02\Downloads\"/>
    </mc:Choice>
  </mc:AlternateContent>
  <xr:revisionPtr revIDLastSave="0" documentId="8_{4DE6AD1F-CEB8-46CF-9561-DA5EEB36DB08}" xr6:coauthVersionLast="47" xr6:coauthVersionMax="47" xr10:uidLastSave="{00000000-0000-0000-0000-000000000000}"/>
  <bookViews>
    <workbookView xWindow="-110" yWindow="-110" windowWidth="19420" windowHeight="11500" activeTab="4" xr2:uid="{A3B4E2E7-BC34-4988-91DF-5E0F74D064E4}"/>
  </bookViews>
  <sheets>
    <sheet name="Sheet3" sheetId="3" r:id="rId1"/>
    <sheet name="Συμβατικό" sheetId="1" r:id="rId2"/>
    <sheet name="Αυτοχρηματοδοτούμενο" sheetId="4" r:id="rId3"/>
    <sheet name="Sheet2" sheetId="2" r:id="rId4"/>
    <sheet name="Data" sheetId="5" r:id="rId5"/>
  </sheets>
  <definedNames>
    <definedName name="classes">Sheet2!$A$27:$A$39</definedName>
    <definedName name="duration">Sheet2!$A$5:$A$6</definedName>
    <definedName name="firsttime">Sheet2!$C$28:$C$36</definedName>
    <definedName name="start">Sheet2!$D$1:$D$8</definedName>
    <definedName name="Teach">Sheet2!$A$10:$A$20</definedName>
    <definedName name="type">Sheet2!$A$1:$A$2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" l="1"/>
  <c r="E16" i="2"/>
  <c r="E15" i="2"/>
  <c r="E14" i="2"/>
  <c r="E13" i="2"/>
  <c r="E12" i="2"/>
  <c r="E11" i="2"/>
  <c r="E10" i="2"/>
  <c r="B43" i="4"/>
  <c r="E20" i="4"/>
  <c r="E15" i="4"/>
  <c r="E10" i="4"/>
  <c r="R9" i="4"/>
  <c r="C20" i="2"/>
  <c r="D30" i="1" s="1"/>
  <c r="C19" i="2"/>
  <c r="D28" i="1" s="1"/>
  <c r="S9" i="1"/>
  <c r="B44" i="4" l="1"/>
  <c r="E8" i="4"/>
  <c r="D31" i="1"/>
  <c r="D29" i="1"/>
  <c r="C18" i="2"/>
  <c r="C15" i="2"/>
  <c r="D26" i="1" s="1"/>
  <c r="C16" i="2"/>
  <c r="C17" i="2"/>
  <c r="D27" i="1" s="1"/>
  <c r="C14" i="2"/>
  <c r="C11" i="2"/>
  <c r="D32" i="1" s="1"/>
  <c r="C12" i="2"/>
  <c r="C13" i="2"/>
  <c r="D24" i="1" s="1"/>
  <c r="C10" i="2"/>
  <c r="B11" i="1"/>
  <c r="F10" i="1" s="1"/>
  <c r="F15" i="1"/>
  <c r="D33" i="1"/>
  <c r="D34" i="1"/>
  <c r="D21" i="1" l="1"/>
  <c r="D23" i="1"/>
  <c r="D25" i="1"/>
  <c r="D22" i="1"/>
  <c r="F20" i="1" l="1"/>
  <c r="B43" i="1" l="1"/>
  <c r="F8" i="1"/>
  <c r="B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tc={9D18ADC4-3260-41D8-BE1F-CE2CA31E1636}</author>
    <author>tc={177492F1-E503-4276-91C0-C607EBC67EA7}</author>
    <author>tc={0FDCC7D9-FD2C-4E6B-AD35-C13C211BFEEC}</author>
    <author>tc={CF8EE86F-714F-4AD8-BC06-E117CA1204A1}</author>
  </authors>
  <commentList>
    <comment ref="E14" authorId="0" shapeId="0" xr:uid="{9D18ADC4-3260-41D8-BE1F-CE2CA31E1636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Κλίμακα Α15-Α16 (Α15(2))
</t>
      </text>
    </comment>
    <comment ref="E15" authorId="1" shapeId="0" xr:uid="{177492F1-E503-4276-91C0-C607EBC67EA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Α14-Α15 (Α14(2))
</t>
      </text>
    </comment>
    <comment ref="E16" authorId="2" shapeId="0" xr:uid="{0FDCC7D9-FD2C-4E6B-AD35-C13C211BFEEC}">
      <text>
        <t>[Threaded comment]
Your version of Excel allows you to read this threaded comment; however, any edits to it will get removed if the file is opened in a newer version of Excel. Learn more: https://go.microsoft.com/fwlink/?linkid=870924
Comment:
    Α13-Α14 (Α13(2))</t>
      </text>
    </comment>
    <comment ref="E17" authorId="3" shapeId="0" xr:uid="{CF8EE86F-714F-4AD8-BC06-E117CA1204A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Α12-Α13 Α12(2)
</t>
      </text>
    </comment>
  </commentList>
</comments>
</file>

<file path=xl/sharedStrings.xml><?xml version="1.0" encoding="utf-8"?>
<sst xmlns="http://schemas.openxmlformats.org/spreadsheetml/2006/main" count="300" uniqueCount="131">
  <si>
    <t>Δίδακτρα</t>
  </si>
  <si>
    <t>Συμβατικό</t>
  </si>
  <si>
    <t>Αυτοχρηματοδοτούμενο</t>
  </si>
  <si>
    <t>Χορηγίες</t>
  </si>
  <si>
    <t>Διοικητικό Προσωπικό</t>
  </si>
  <si>
    <t>Τεχνική Υποστήριξη</t>
  </si>
  <si>
    <t>Συντήρηση Ιστοσελίδας</t>
  </si>
  <si>
    <t>Έσοδα</t>
  </si>
  <si>
    <t>Αρχικό Κόστος</t>
  </si>
  <si>
    <t>Δημιουργία Ιστοσελίδας</t>
  </si>
  <si>
    <t>Διαφήμιση</t>
  </si>
  <si>
    <t>Εξοπλισμός</t>
  </si>
  <si>
    <t>Προώθηση</t>
  </si>
  <si>
    <t>Κόστος</t>
  </si>
  <si>
    <t>Κόστος 
στέγασης</t>
  </si>
  <si>
    <t xml:space="preserve">Συνολικό Κόστος </t>
  </si>
  <si>
    <t>Είδος Μεταπτυχιακού 
Προγράμματος</t>
  </si>
  <si>
    <t>3 Εξάμηνα</t>
  </si>
  <si>
    <t>4 Εξάμηνα</t>
  </si>
  <si>
    <t>Κόστος 
εργοδότησης / Μάθημα</t>
  </si>
  <si>
    <t>Μισθός</t>
  </si>
  <si>
    <t>per hour</t>
  </si>
  <si>
    <t>per month</t>
  </si>
  <si>
    <t>μήνες διδασκαλίας 
στο μεταπτυχιακό</t>
  </si>
  <si>
    <t>Συνολικά Μαθήματα που διδάσκει ανά εξάμηνο</t>
  </si>
  <si>
    <t>% διδασκαλίας σε σχέση με άλλα καθήκοντα</t>
  </si>
  <si>
    <t>weeks</t>
  </si>
  <si>
    <t>Μάθημα 1</t>
  </si>
  <si>
    <t>Μάθημα 2</t>
  </si>
  <si>
    <t>Μάθημα 3</t>
  </si>
  <si>
    <t>Μάθημα 4</t>
  </si>
  <si>
    <t>Μάθημα 5</t>
  </si>
  <si>
    <t>Μάθημα 6</t>
  </si>
  <si>
    <t>Μάθημα 7</t>
  </si>
  <si>
    <t>Μάθημα 8</t>
  </si>
  <si>
    <t>Επισκέπτης_Καθηγητής_Λεκτορας</t>
  </si>
  <si>
    <t>ΜελοςΔΕΠ(Καθ)</t>
  </si>
  <si>
    <t>ΜελοςΔΕΠ(Αναπλ)</t>
  </si>
  <si>
    <t>ΜελοςΔΕΠ(Επικ.)</t>
  </si>
  <si>
    <t>ΜελοςΔΕΠ(Λεκτ.)</t>
  </si>
  <si>
    <t>ΕΕΔ(PhD)</t>
  </si>
  <si>
    <t>EED(MSc)</t>
  </si>
  <si>
    <t>Επισκέπτης_Καθηγητής_Καθηγητής</t>
  </si>
  <si>
    <t>Επισκέπτης_Καθηγητής_Αναπληρωτής</t>
  </si>
  <si>
    <t>Επισκέπτης_Καθηγητής_Επικουρος</t>
  </si>
  <si>
    <t>EE MSc</t>
  </si>
  <si>
    <t>1_Επισκ. Καθ. (Καθ)</t>
  </si>
  <si>
    <t>2_Επισκ. Καθ. (Αναπλ)</t>
  </si>
  <si>
    <t>3_Επισκ. Καθ. (Επικ)</t>
  </si>
  <si>
    <t>4_Επισκ Καθ (Λεκτ)</t>
  </si>
  <si>
    <t>5_Μέλος ΔΕΠ Καθ</t>
  </si>
  <si>
    <t>6_Μέλος ΔΕΠ Αναπλ</t>
  </si>
  <si>
    <t>7_Μελος ΔΕΠ Επικ</t>
  </si>
  <si>
    <t>8_Μέλος ΔΕΠ Λεκτ</t>
  </si>
  <si>
    <t>9_ΕΕ PhD</t>
  </si>
  <si>
    <t>Αναλώσιμα</t>
  </si>
  <si>
    <t>Υποτροφίες</t>
  </si>
  <si>
    <t xml:space="preserve">Συνολικό Κόστος  για 1 κύκλο σπουδών </t>
  </si>
  <si>
    <t>Κόστος Εργοδότησης</t>
  </si>
  <si>
    <t>Κόστος Πρακτικής Άσκησης</t>
  </si>
  <si>
    <t>Μάθημα 9</t>
  </si>
  <si>
    <t>Μάθημα 10</t>
  </si>
  <si>
    <t>Μάθημα 11</t>
  </si>
  <si>
    <t>Μάθημα 12</t>
  </si>
  <si>
    <t>months</t>
  </si>
  <si>
    <t>Δεν προσφέρεται</t>
  </si>
  <si>
    <t>Μαθήματα</t>
  </si>
  <si>
    <t>Κέρδος/Ζημιά</t>
  </si>
  <si>
    <t>Αριθμός Φοιτητών/τριών</t>
  </si>
  <si>
    <t>Διδάσκοντας/ουσα</t>
  </si>
  <si>
    <t xml:space="preserve">Ελάχιστος Αριθμός Φοιτητών/τριών </t>
  </si>
  <si>
    <t>Ελάχιστος Αριθμός Φοιτητών/τριών 
Εξαιρουμένου του Αρχικού Κόστους</t>
  </si>
  <si>
    <t>Έσοδα πρακτικής άσκησης</t>
  </si>
  <si>
    <t>Τμήμα</t>
  </si>
  <si>
    <t>Τίτλος Προγράμματος</t>
  </si>
  <si>
    <t>Ημερομηνία Εναρξης προσφοράς προγράμματος</t>
  </si>
  <si>
    <t>Ημερομηνία Έναρξης Κύκλου Σπουδών (Σεπ 2022 ή Ιαν 2023)</t>
  </si>
  <si>
    <t>Σεπ 2022</t>
  </si>
  <si>
    <t>Ιαν 2023</t>
  </si>
  <si>
    <t>Αριθμός Μαθημάτων προγράμματος</t>
  </si>
  <si>
    <t>Ιαν 2020</t>
  </si>
  <si>
    <t>Σεπ 2019</t>
  </si>
  <si>
    <t>Σεπ 2020</t>
  </si>
  <si>
    <t>Ιαν 2021</t>
  </si>
  <si>
    <t>Σεπ 2021</t>
  </si>
  <si>
    <t>Ιαν 2022</t>
  </si>
  <si>
    <t>Πριν τον Σεπ 2019</t>
  </si>
  <si>
    <t>Διάρκεια προγράμματος</t>
  </si>
  <si>
    <t>3 εξάμηνα</t>
  </si>
  <si>
    <t>4 εξάμηνα</t>
  </si>
  <si>
    <t>Ημερομηνία υποβολής πίνακα</t>
  </si>
  <si>
    <t>Είδος Προγράμματος</t>
  </si>
  <si>
    <t>4/4/2024</t>
  </si>
  <si>
    <t>Συνδιδασκαλία 
(Αριθμός όλων των
προγραμμάτων στα οποία προσφέρεται το μάθημα )</t>
  </si>
  <si>
    <r>
      <t xml:space="preserve">Οικονομικά δεδομένα Μεταπτυχιακού Προγράμματος Σπουδών με ημερομηνία έναρξης Σεπτέμβριο 2022 και Ιανουάριο 2023 </t>
    </r>
    <r>
      <rPr>
        <b/>
        <vertAlign val="superscript"/>
        <sz val="14"/>
        <color theme="1"/>
        <rFont val="Calibri"/>
        <family val="2"/>
        <charset val="161"/>
      </rPr>
      <t>*1</t>
    </r>
  </si>
  <si>
    <t>Μηνιαίος</t>
  </si>
  <si>
    <t>Κλίμακα</t>
  </si>
  <si>
    <t>Βασικός</t>
  </si>
  <si>
    <t>A12</t>
  </si>
  <si>
    <t>A12(ii)</t>
  </si>
  <si>
    <t>A13</t>
  </si>
  <si>
    <t>Α13(ii)</t>
  </si>
  <si>
    <t>A14</t>
  </si>
  <si>
    <t>A14(ii)</t>
  </si>
  <si>
    <t>Α15</t>
  </si>
  <si>
    <t>Α16</t>
  </si>
  <si>
    <t>Επισκέπτης Καθηγητής</t>
  </si>
  <si>
    <t>Επισκέπτης Αν. Καθηγητής</t>
  </si>
  <si>
    <t>Επισκέπτης Επ. Καθηγητής</t>
  </si>
  <si>
    <t>Επισκέπτης Λέκτορας</t>
  </si>
  <si>
    <t>Α1</t>
  </si>
  <si>
    <t>1,128.83</t>
  </si>
  <si>
    <t>Α2</t>
  </si>
  <si>
    <t>1,133.17</t>
  </si>
  <si>
    <t>Α3</t>
  </si>
  <si>
    <t>1,147.92</t>
  </si>
  <si>
    <t>Α4</t>
  </si>
  <si>
    <t>1,156.92</t>
  </si>
  <si>
    <t>Α5</t>
  </si>
  <si>
    <t>1,261.92</t>
  </si>
  <si>
    <t>Α5(ii)</t>
  </si>
  <si>
    <t>A6</t>
  </si>
  <si>
    <t>1,503.67</t>
  </si>
  <si>
    <t>Α8</t>
  </si>
  <si>
    <t>1,837.50</t>
  </si>
  <si>
    <t>Α9</t>
  </si>
  <si>
    <t>2,281.00</t>
  </si>
  <si>
    <t>Α9(i)</t>
  </si>
  <si>
    <t>A11</t>
  </si>
  <si>
    <t>3,039.42</t>
  </si>
  <si>
    <t>3,373.33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</si>
</sst>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b/>
      <sz val="9"/>
      <color theme="0"/>
      <name val="Century Gothic"/>
      <family val="1"/>
    </font>
    <font>
      <sz val="20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30"/>
      <color theme="0"/>
      <name val="Aptos Narrow"/>
      <family val="2"/>
      <scheme val="minor"/>
    </font>
    <font>
      <b/>
      <sz val="14"/>
      <color theme="1"/>
      <name val="Calibri"/>
      <family val="2"/>
      <charset val="161"/>
    </font>
    <font>
      <b/>
      <vertAlign val="superscript"/>
      <sz val="14"/>
      <color theme="1"/>
      <name val="Calibri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3" borderId="1" applyNumberFormat="0" applyAlignment="0" applyProtection="0"/>
    <xf numFmtId="0" fontId="5" fillId="3" borderId="3" applyNumberFormat="0" applyAlignment="0" applyProtection="0"/>
    <xf numFmtId="0" fontId="10" fillId="8" borderId="0" applyNumberFormat="0" applyBorder="0" applyAlignment="0" applyProtection="0"/>
  </cellStyleXfs>
  <cellXfs count="34">
    <xf numFmtId="0" fontId="0" fillId="0" borderId="0" xfId="0"/>
    <xf numFmtId="0" fontId="0" fillId="0" borderId="0" xfId="0" applyProtection="1">
      <protection locked="0"/>
    </xf>
    <xf numFmtId="0" fontId="0" fillId="5" borderId="0" xfId="0" applyFill="1"/>
    <xf numFmtId="0" fontId="0" fillId="6" borderId="0" xfId="0" applyFill="1" applyProtection="1">
      <protection locked="0"/>
    </xf>
    <xf numFmtId="0" fontId="0" fillId="0" borderId="0" xfId="0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3" fillId="4" borderId="2" xfId="0" applyFont="1" applyFill="1" applyBorder="1" applyAlignment="1" applyProtection="1">
      <alignment horizontal="left" vertical="center" wrapText="1" indent="1"/>
      <protection locked="0"/>
    </xf>
    <xf numFmtId="0" fontId="1" fillId="2" borderId="1" xfId="1" applyProtection="1">
      <protection locked="0"/>
    </xf>
    <xf numFmtId="0" fontId="2" fillId="3" borderId="1" xfId="2" applyProtection="1"/>
    <xf numFmtId="0" fontId="0" fillId="0" borderId="0" xfId="0" applyAlignment="1">
      <alignment wrapText="1"/>
    </xf>
    <xf numFmtId="0" fontId="7" fillId="0" borderId="0" xfId="0" applyFont="1" applyProtection="1">
      <protection locked="0"/>
    </xf>
    <xf numFmtId="0" fontId="1" fillId="2" borderId="1" xfId="1"/>
    <xf numFmtId="9" fontId="1" fillId="2" borderId="1" xfId="1" applyNumberFormat="1"/>
    <xf numFmtId="1" fontId="5" fillId="3" borderId="3" xfId="3" applyNumberFormat="1" applyProtection="1">
      <protection locked="0"/>
    </xf>
    <xf numFmtId="0" fontId="5" fillId="3" borderId="3" xfId="3" applyProtection="1">
      <protection locked="0"/>
    </xf>
    <xf numFmtId="10" fontId="0" fillId="0" borderId="0" xfId="0" applyNumberFormat="1"/>
    <xf numFmtId="1" fontId="5" fillId="3" borderId="3" xfId="3" applyNumberFormat="1" applyAlignment="1" applyProtection="1">
      <alignment horizontal="left" indent="8"/>
      <protection locked="0"/>
    </xf>
    <xf numFmtId="0" fontId="0" fillId="7" borderId="0" xfId="0" applyFill="1" applyProtection="1">
      <protection locked="0"/>
    </xf>
    <xf numFmtId="0" fontId="0" fillId="6" borderId="0" xfId="0" applyFill="1" applyAlignment="1" applyProtection="1">
      <alignment wrapText="1"/>
      <protection locked="0"/>
    </xf>
    <xf numFmtId="1" fontId="0" fillId="5" borderId="0" xfId="0" applyNumberFormat="1" applyFill="1"/>
    <xf numFmtId="0" fontId="0" fillId="0" borderId="0" xfId="0" applyAlignment="1" applyProtection="1">
      <alignment horizontal="center"/>
      <protection locked="0"/>
    </xf>
    <xf numFmtId="0" fontId="8" fillId="0" borderId="0" xfId="0" quotePrefix="1" applyFont="1" applyAlignment="1">
      <alignment horizontal="left" vertical="top"/>
    </xf>
    <xf numFmtId="0" fontId="4" fillId="0" borderId="0" xfId="0" applyFont="1" applyAlignment="1" applyProtection="1">
      <alignment horizontal="left"/>
      <protection locked="0"/>
    </xf>
    <xf numFmtId="17" fontId="0" fillId="0" borderId="0" xfId="0" applyNumberFormat="1"/>
    <xf numFmtId="49" fontId="0" fillId="0" borderId="0" xfId="0" applyNumberFormat="1"/>
    <xf numFmtId="0" fontId="9" fillId="0" borderId="0" xfId="0" applyFont="1" applyProtection="1">
      <protection locked="0"/>
    </xf>
    <xf numFmtId="0" fontId="0" fillId="6" borderId="0" xfId="0" applyFill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1" fillId="2" borderId="1" xfId="1" applyNumberFormat="1"/>
    <xf numFmtId="0" fontId="11" fillId="8" borderId="0" xfId="4" applyFont="1" applyBorder="1" applyAlignment="1">
      <alignment horizontal="center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5">
    <cellStyle name="Accent1" xfId="4" builtinId="29"/>
    <cellStyle name="Calculation" xfId="2" builtinId="22"/>
    <cellStyle name="Input" xfId="1" builtinId="20"/>
    <cellStyle name="Normal" xfId="0" builtinId="0"/>
    <cellStyle name="Output" xfId="3" builtinId="21"/>
  </cellStyles>
  <dxfs count="4">
    <dxf>
      <font>
        <color rgb="FF00610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3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>
  <ax:ocxPr ax:name="_ExtentX" ax:value="5186"/>
  <ax:ocxPr ax:name="_ExtentY" ax:value="873"/>
  <ax:ocxPr ax:name="_Version" ax:value="393216"/>
  <ax:ocxPr ax:name="Format" ax:value="672989185"/>
  <ax:ocxPr ax:name="CurrentDate" ax:value="45386"/>
</ax:ocx>
</file>

<file path=xl/activeX/activeX4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>
  <ax:ocxPr ax:name="_ExtentX" ax:value="6244"/>
  <ax:ocxPr ax:name="_ExtentY" ax:value="741"/>
  <ax:ocxPr ax:name="_Version" ax:value="393216"/>
  <ax:ocxPr ax:name="Format" ax:value="672989185"/>
  <ax:ocxPr ax:name="CurrentDate" ax:value="45293"/>
</ax:ocx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11</xdr:row>
          <xdr:rowOff>133350</xdr:rowOff>
        </xdr:from>
        <xdr:to>
          <xdr:col>9</xdr:col>
          <xdr:colOff>95250</xdr:colOff>
          <xdr:row>22</xdr:row>
          <xdr:rowOff>82550</xdr:rowOff>
        </xdr:to>
        <xdr:sp macro="" textlink="">
          <xdr:nvSpPr>
            <xdr:cNvPr id="3076" name="CommandButton1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11</xdr:row>
          <xdr:rowOff>133350</xdr:rowOff>
        </xdr:from>
        <xdr:to>
          <xdr:col>17</xdr:col>
          <xdr:colOff>457200</xdr:colOff>
          <xdr:row>22</xdr:row>
          <xdr:rowOff>88900</xdr:rowOff>
        </xdr:to>
        <xdr:sp macro="" textlink="">
          <xdr:nvSpPr>
            <xdr:cNvPr id="3077" name="CommandButton2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2203450</xdr:colOff>
          <xdr:row>2</xdr:row>
          <xdr:rowOff>12700</xdr:rowOff>
        </xdr:from>
        <xdr:to>
          <xdr:col>2</xdr:col>
          <xdr:colOff>0</xdr:colOff>
          <xdr:row>3</xdr:row>
          <xdr:rowOff>12700</xdr:rowOff>
        </xdr:to>
        <xdr:sp macro="" textlink="">
          <xdr:nvSpPr>
            <xdr:cNvPr id="4101" name="DTPicker1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</xdr:row>
          <xdr:rowOff>171450</xdr:rowOff>
        </xdr:from>
        <xdr:to>
          <xdr:col>2</xdr:col>
          <xdr:colOff>12700</xdr:colOff>
          <xdr:row>3</xdr:row>
          <xdr:rowOff>19050</xdr:rowOff>
        </xdr:to>
        <xdr:sp macro="" textlink="">
          <xdr:nvSpPr>
            <xdr:cNvPr id="5124" name="DTPicker1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2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Vasilis Panayiotou" id="{7CEC961A-3754-45F8-ABD4-A0E036178F3B}" userId="S::vasilisp@ucy.ac.cy::7ef9c1aa-4755-4eca-bcc6-4515c6321dd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4" dT="2024-03-20T06:52:01.75" personId="{7CEC961A-3754-45F8-ABD4-A0E036178F3B}" id="{9D18ADC4-3260-41D8-BE1F-CE2CA31E1636}">
    <text xml:space="preserve">Κλίμακα Α15-Α16 (Α15(2))
</text>
  </threadedComment>
  <threadedComment ref="E15" dT="2024-03-20T06:53:25.58" personId="{7CEC961A-3754-45F8-ABD4-A0E036178F3B}" id="{177492F1-E503-4276-91C0-C607EBC67EA7}">
    <text xml:space="preserve">Α14-Α15 (Α14(2))
</text>
  </threadedComment>
  <threadedComment ref="E16" dT="2024-03-20T06:53:08.12" personId="{7CEC961A-3754-45F8-ABD4-A0E036178F3B}" id="{0FDCC7D9-FD2C-4E6B-AD35-C13C211BFEEC}">
    <text>Α13-Α14 (Α13(2))</text>
  </threadedComment>
  <threadedComment ref="E17" dT="2024-03-20T06:52:31.05" personId="{7CEC961A-3754-45F8-ABD4-A0E036178F3B}" id="{CF8EE86F-714F-4AD8-BC06-E117CA1204A1}">
    <text xml:space="preserve">Α12-Α13 Α12(2)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5" Type="http://schemas.openxmlformats.org/officeDocument/2006/relationships/control" Target="../activeX/activeX2.xml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4.emf"/><Relationship Id="rId4" Type="http://schemas.openxmlformats.org/officeDocument/2006/relationships/control" Target="../activeX/activeX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971D1-DADD-4864-85CE-B3642E0A3618}">
  <sheetPr codeName="Sheet1"/>
  <dimension ref="A1:W52"/>
  <sheetViews>
    <sheetView workbookViewId="0">
      <selection activeCell="L33" sqref="L33"/>
    </sheetView>
  </sheetViews>
  <sheetFormatPr defaultRowHeight="14.5" x14ac:dyDescent="0.35"/>
  <sheetData>
    <row r="1" spans="1:23" x14ac:dyDescent="0.3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</row>
    <row r="2" spans="1:23" x14ac:dyDescent="0.3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3" x14ac:dyDescent="0.3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</row>
    <row r="4" spans="1:23" x14ac:dyDescent="0.3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</row>
    <row r="5" spans="1:23" x14ac:dyDescent="0.35">
      <c r="A5" s="26"/>
      <c r="B5" s="30" t="s">
        <v>91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26"/>
      <c r="U5" s="26"/>
      <c r="V5" s="26"/>
      <c r="W5" s="26"/>
    </row>
    <row r="6" spans="1:23" ht="19.5" customHeight="1" x14ac:dyDescent="0.35">
      <c r="A6" s="26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26"/>
      <c r="U6" s="26"/>
      <c r="V6" s="26"/>
      <c r="W6" s="26"/>
    </row>
    <row r="7" spans="1:23" x14ac:dyDescent="0.3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</row>
    <row r="8" spans="1:23" x14ac:dyDescent="0.3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</row>
    <row r="9" spans="1:23" x14ac:dyDescent="0.3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</row>
    <row r="10" spans="1:23" x14ac:dyDescent="0.35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</row>
    <row r="11" spans="1:23" x14ac:dyDescent="0.3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</row>
    <row r="12" spans="1:23" x14ac:dyDescent="0.35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</row>
    <row r="13" spans="1:23" x14ac:dyDescent="0.35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</row>
    <row r="14" spans="1:23" x14ac:dyDescent="0.35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</row>
    <row r="15" spans="1:23" x14ac:dyDescent="0.3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</row>
    <row r="16" spans="1:23" x14ac:dyDescent="0.3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</row>
    <row r="17" spans="1:23" x14ac:dyDescent="0.3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</row>
    <row r="18" spans="1:23" x14ac:dyDescent="0.3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</row>
    <row r="19" spans="1:23" x14ac:dyDescent="0.3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</row>
    <row r="20" spans="1:23" x14ac:dyDescent="0.3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</row>
    <row r="21" spans="1:23" x14ac:dyDescent="0.3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</row>
    <row r="22" spans="1:23" x14ac:dyDescent="0.3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</row>
    <row r="23" spans="1:23" x14ac:dyDescent="0.3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</row>
    <row r="24" spans="1:23" x14ac:dyDescent="0.3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</row>
    <row r="25" spans="1:23" x14ac:dyDescent="0.35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</row>
    <row r="26" spans="1:23" x14ac:dyDescent="0.35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</row>
    <row r="27" spans="1:23" x14ac:dyDescent="0.35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</row>
    <row r="28" spans="1:23" x14ac:dyDescent="0.3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</row>
    <row r="29" spans="1:23" x14ac:dyDescent="0.3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</row>
    <row r="30" spans="1:23" x14ac:dyDescent="0.3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</row>
    <row r="31" spans="1:23" x14ac:dyDescent="0.3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</row>
    <row r="32" spans="1:23" x14ac:dyDescent="0.3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</row>
    <row r="33" spans="1:23" x14ac:dyDescent="0.3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</row>
    <row r="34" spans="1:23" x14ac:dyDescent="0.3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</row>
    <row r="35" spans="1:23" x14ac:dyDescent="0.3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</row>
    <row r="36" spans="1:23" x14ac:dyDescent="0.3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</row>
    <row r="37" spans="1:23" x14ac:dyDescent="0.35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</row>
    <row r="38" spans="1:23" x14ac:dyDescent="0.3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</row>
    <row r="39" spans="1:23" x14ac:dyDescent="0.35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</row>
    <row r="40" spans="1:23" x14ac:dyDescent="0.3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</row>
    <row r="41" spans="1:23" x14ac:dyDescent="0.3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</row>
    <row r="42" spans="1:23" x14ac:dyDescent="0.3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</row>
    <row r="43" spans="1:23" x14ac:dyDescent="0.3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</row>
    <row r="44" spans="1:23" x14ac:dyDescent="0.3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</row>
    <row r="45" spans="1:23" x14ac:dyDescent="0.3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</row>
    <row r="46" spans="1:23" x14ac:dyDescent="0.3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</row>
    <row r="47" spans="1:23" x14ac:dyDescent="0.35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</row>
    <row r="48" spans="1:23" x14ac:dyDescent="0.3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</row>
    <row r="49" spans="1:23" x14ac:dyDescent="0.35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</row>
    <row r="50" spans="1:23" x14ac:dyDescent="0.35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</row>
    <row r="51" spans="1:23" x14ac:dyDescent="0.35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</row>
    <row r="52" spans="1:23" x14ac:dyDescent="0.3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</row>
  </sheetData>
  <mergeCells count="1">
    <mergeCell ref="B5:S6"/>
  </mergeCells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3077" r:id="rId3" name="CommandButton2">
          <controlPr defaultSize="0" autoLine="0" r:id="rId4">
            <anchor moveWithCells="1">
              <from>
                <xdr:col>10</xdr:col>
                <xdr:colOff>336550</xdr:colOff>
                <xdr:row>11</xdr:row>
                <xdr:rowOff>133350</xdr:rowOff>
              </from>
              <to>
                <xdr:col>17</xdr:col>
                <xdr:colOff>457200</xdr:colOff>
                <xdr:row>22</xdr:row>
                <xdr:rowOff>88900</xdr:rowOff>
              </to>
            </anchor>
          </controlPr>
        </control>
      </mc:Choice>
      <mc:Fallback>
        <control shapeId="3077" r:id="rId3" name="CommandButton2"/>
      </mc:Fallback>
    </mc:AlternateContent>
    <mc:AlternateContent xmlns:mc="http://schemas.openxmlformats.org/markup-compatibility/2006">
      <mc:Choice Requires="x14">
        <control shapeId="3076" r:id="rId5" name="CommandButton1">
          <controlPr defaultSize="0" autoLine="0" r:id="rId6">
            <anchor moveWithCells="1">
              <from>
                <xdr:col>1</xdr:col>
                <xdr:colOff>571500</xdr:colOff>
                <xdr:row>11</xdr:row>
                <xdr:rowOff>133350</xdr:rowOff>
              </from>
              <to>
                <xdr:col>9</xdr:col>
                <xdr:colOff>95250</xdr:colOff>
                <xdr:row>22</xdr:row>
                <xdr:rowOff>82550</xdr:rowOff>
              </to>
            </anchor>
          </controlPr>
        </control>
      </mc:Choice>
      <mc:Fallback>
        <control shapeId="3076" r:id="rId5" name="CommandButton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0825E-46FD-4FFC-AEA1-D9C3CD9D94D9}">
  <sheetPr codeName="Sheet2"/>
  <dimension ref="A1:HG44"/>
  <sheetViews>
    <sheetView topLeftCell="A20" workbookViewId="0">
      <selection activeCell="A33" sqref="A33:A39"/>
    </sheetView>
  </sheetViews>
  <sheetFormatPr defaultColWidth="9.1796875" defaultRowHeight="14.5" x14ac:dyDescent="0.35"/>
  <cols>
    <col min="1" max="1" width="33.1796875" style="1" customWidth="1"/>
    <col min="2" max="2" width="32.81640625" style="1" bestFit="1" customWidth="1"/>
    <col min="3" max="3" width="19.26953125" style="1" customWidth="1"/>
    <col min="4" max="4" width="10.81640625" style="1" customWidth="1"/>
    <col min="5" max="5" width="16" style="1" customWidth="1"/>
    <col min="6" max="18" width="9.1796875" style="1"/>
    <col min="19" max="19" width="0" style="1" hidden="1" customWidth="1"/>
    <col min="20" max="16384" width="9.1796875" style="1"/>
  </cols>
  <sheetData>
    <row r="1" spans="1:215" ht="46.5" customHeight="1" x14ac:dyDescent="0.35">
      <c r="A1" s="31" t="s">
        <v>94</v>
      </c>
      <c r="B1" s="32"/>
      <c r="C1" s="32"/>
      <c r="D1" s="32"/>
      <c r="E1" s="32"/>
      <c r="F1" s="32"/>
    </row>
    <row r="2" spans="1:215" x14ac:dyDescent="0.35">
      <c r="A2" s="20"/>
    </row>
    <row r="3" spans="1:215" ht="29.25" customHeight="1" x14ac:dyDescent="0.35">
      <c r="A3" s="6" t="s">
        <v>90</v>
      </c>
      <c r="B3" s="1" t="s">
        <v>92</v>
      </c>
    </row>
    <row r="4" spans="1:215" x14ac:dyDescent="0.35">
      <c r="A4" s="6" t="s">
        <v>73</v>
      </c>
    </row>
    <row r="5" spans="1:215" x14ac:dyDescent="0.35">
      <c r="A5" s="6" t="s">
        <v>74</v>
      </c>
    </row>
    <row r="6" spans="1:215" ht="26" x14ac:dyDescent="0.6">
      <c r="A6" s="6" t="s">
        <v>75</v>
      </c>
      <c r="B6" s="5" t="s">
        <v>86</v>
      </c>
    </row>
    <row r="7" spans="1:215" ht="27" customHeight="1" x14ac:dyDescent="0.6">
      <c r="A7" s="6" t="s">
        <v>76</v>
      </c>
      <c r="B7" s="5" t="s">
        <v>77</v>
      </c>
      <c r="E7" s="6" t="s">
        <v>87</v>
      </c>
      <c r="F7" s="25" t="s">
        <v>17</v>
      </c>
    </row>
    <row r="8" spans="1:215" ht="26" x14ac:dyDescent="0.6">
      <c r="A8" s="6" t="s">
        <v>16</v>
      </c>
      <c r="B8" s="5" t="s">
        <v>1</v>
      </c>
      <c r="E8" s="6" t="s">
        <v>67</v>
      </c>
      <c r="F8" s="1">
        <f>F10-F20</f>
        <v>-20654.162437270388</v>
      </c>
    </row>
    <row r="9" spans="1:215" s="17" customFormat="1" ht="26" x14ac:dyDescent="0.6">
      <c r="A9" s="6" t="s">
        <v>79</v>
      </c>
      <c r="B9" s="22">
        <v>12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>
        <f>IF(B9=Sheet2!A5,1.5,2)</f>
        <v>2</v>
      </c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</row>
    <row r="10" spans="1:215" x14ac:dyDescent="0.35">
      <c r="A10" s="3" t="s">
        <v>7</v>
      </c>
      <c r="B10" s="3"/>
      <c r="C10" s="3"/>
      <c r="D10" s="3"/>
      <c r="E10" s="3"/>
      <c r="F10" s="3">
        <f>B13*B11+B12+B14</f>
        <v>15375</v>
      </c>
    </row>
    <row r="11" spans="1:215" x14ac:dyDescent="0.35">
      <c r="A11" s="1" t="s">
        <v>0</v>
      </c>
      <c r="B11" s="7">
        <f>IF(B8=Sheet2!A1, 5125,0)</f>
        <v>5125</v>
      </c>
      <c r="C11" s="7"/>
    </row>
    <row r="12" spans="1:215" x14ac:dyDescent="0.35">
      <c r="A12" s="1" t="s">
        <v>3</v>
      </c>
      <c r="B12" s="7"/>
      <c r="C12" s="7"/>
    </row>
    <row r="13" spans="1:215" x14ac:dyDescent="0.35">
      <c r="A13" s="1" t="s">
        <v>68</v>
      </c>
      <c r="B13" s="7">
        <v>3</v>
      </c>
      <c r="C13" s="7"/>
    </row>
    <row r="14" spans="1:215" x14ac:dyDescent="0.35">
      <c r="A14" s="1" t="s">
        <v>72</v>
      </c>
      <c r="B14" s="7"/>
      <c r="C14" s="7"/>
    </row>
    <row r="15" spans="1:215" x14ac:dyDescent="0.35">
      <c r="A15" s="3" t="s">
        <v>8</v>
      </c>
      <c r="B15" s="3"/>
      <c r="C15" s="3"/>
      <c r="D15" s="3"/>
      <c r="E15" s="3"/>
      <c r="F15" s="3">
        <f>SUM(B16:B18)</f>
        <v>0</v>
      </c>
    </row>
    <row r="16" spans="1:215" x14ac:dyDescent="0.35">
      <c r="A16" s="1" t="s">
        <v>9</v>
      </c>
    </row>
    <row r="17" spans="1:6" x14ac:dyDescent="0.35">
      <c r="A17" s="1" t="s">
        <v>10</v>
      </c>
    </row>
    <row r="18" spans="1:6" x14ac:dyDescent="0.35">
      <c r="A18" s="1" t="s">
        <v>11</v>
      </c>
    </row>
    <row r="20" spans="1:6" ht="72.5" x14ac:dyDescent="0.35">
      <c r="A20" s="3" t="s">
        <v>57</v>
      </c>
      <c r="B20" s="3" t="s">
        <v>69</v>
      </c>
      <c r="C20" s="18" t="s">
        <v>93</v>
      </c>
      <c r="D20" s="3" t="s">
        <v>13</v>
      </c>
      <c r="E20" s="3"/>
      <c r="F20" s="3">
        <f>SUM(D21:D39)</f>
        <v>36029.162437270388</v>
      </c>
    </row>
    <row r="21" spans="1:6" x14ac:dyDescent="0.35">
      <c r="A21" s="1" t="s">
        <v>27</v>
      </c>
      <c r="B21" s="7" t="s">
        <v>48</v>
      </c>
      <c r="C21" s="7">
        <v>1</v>
      </c>
      <c r="D21" s="19">
        <f>IF(C21=0,LOOKUP(B21,Sheet2!$B$10:$C$20,Sheet2!$C$10:$C$20),LOOKUP(B21,Sheet2!$B$10:$C$20,Sheet2!$C$10:$C$20)/C21)</f>
        <v>5109.5106089999999</v>
      </c>
    </row>
    <row r="22" spans="1:6" x14ac:dyDescent="0.35">
      <c r="A22" s="1" t="s">
        <v>28</v>
      </c>
      <c r="B22" s="7" t="s">
        <v>54</v>
      </c>
      <c r="C22" s="7">
        <v>3</v>
      </c>
      <c r="D22" s="19">
        <f>IF(C22=0,LOOKUP(B22,Sheet2!$B$10:$C$20,Sheet2!$C$10:$C$20),LOOKUP(B22,Sheet2!$B$10:$C$20,Sheet2!$C$10:$C$20)/C22)</f>
        <v>1126.998</v>
      </c>
    </row>
    <row r="23" spans="1:6" x14ac:dyDescent="0.35">
      <c r="A23" s="1" t="s">
        <v>29</v>
      </c>
      <c r="B23" s="7" t="s">
        <v>48</v>
      </c>
      <c r="C23" s="7"/>
      <c r="D23" s="19">
        <f>IF(C23=0,LOOKUP(B23,Sheet2!$B$10:$C$20,Sheet2!$C$10:$C$20),LOOKUP(B23,Sheet2!$B$10:$C$20,Sheet2!$C$10:$C$20)/C23)</f>
        <v>5109.5106089999999</v>
      </c>
    </row>
    <row r="24" spans="1:6" x14ac:dyDescent="0.35">
      <c r="A24" s="1" t="s">
        <v>30</v>
      </c>
      <c r="B24" s="7" t="s">
        <v>49</v>
      </c>
      <c r="C24" s="7"/>
      <c r="D24" s="19">
        <f>IF(C24=0,LOOKUP(B24,Sheet2!$B$10:$C$20,Sheet2!$C$10:$C$20),LOOKUP(B24,Sheet2!$B$10:$C$20,Sheet2!$C$10:$C$20)/C24)</f>
        <v>4456.6472970000004</v>
      </c>
    </row>
    <row r="25" spans="1:6" x14ac:dyDescent="0.35">
      <c r="A25" s="1" t="s">
        <v>31</v>
      </c>
      <c r="B25" s="7" t="s">
        <v>54</v>
      </c>
      <c r="C25" s="7"/>
      <c r="D25" s="19">
        <f>IF(C25=0,LOOKUP(B25,Sheet2!$B$10:$C$20,Sheet2!$C$10:$C$20),LOOKUP(B25,Sheet2!$B$10:$C$20,Sheet2!$C$10:$C$20)/C25)</f>
        <v>3380.9940000000001</v>
      </c>
    </row>
    <row r="26" spans="1:6" x14ac:dyDescent="0.35">
      <c r="A26" s="1" t="s">
        <v>32</v>
      </c>
      <c r="B26" s="7" t="s">
        <v>51</v>
      </c>
      <c r="C26" s="7"/>
      <c r="D26" s="19">
        <f>IF(C26=0,LOOKUP(B26,Sheet2!$B$10:$C$20,Sheet2!$C$10:$C$20),LOOKUP(B26,Sheet2!$B$10:$C$20,Sheet2!$C$10:$C$20)/C26)</f>
        <v>6972.7164741306824</v>
      </c>
    </row>
    <row r="27" spans="1:6" x14ac:dyDescent="0.35">
      <c r="A27" s="1" t="s">
        <v>33</v>
      </c>
      <c r="B27" s="7" t="s">
        <v>53</v>
      </c>
      <c r="C27" s="7"/>
      <c r="D27" s="19">
        <f>IF(C27=0,LOOKUP(B27,Sheet2!$B$10:$C$20,Sheet2!$C$10:$C$20),LOOKUP(B27,Sheet2!$B$10:$C$20,Sheet2!$C$10:$C$20)/C27)</f>
        <v>5895.1454481397059</v>
      </c>
    </row>
    <row r="28" spans="1:6" x14ac:dyDescent="0.35">
      <c r="A28" s="1" t="s">
        <v>34</v>
      </c>
      <c r="B28" s="7" t="s">
        <v>45</v>
      </c>
      <c r="C28" s="7"/>
      <c r="D28" s="19">
        <f>IF(C28=0,LOOKUP(B28,Sheet2!$B$10:$C$20,Sheet2!$C$10:$C$20),LOOKUP(B28,Sheet2!$B$10:$C$20,Sheet2!$C$10:$C$20)/C28)</f>
        <v>1988.82</v>
      </c>
    </row>
    <row r="29" spans="1:6" x14ac:dyDescent="0.35">
      <c r="A29" s="1" t="s">
        <v>60</v>
      </c>
      <c r="B29" s="7" t="s">
        <v>45</v>
      </c>
      <c r="C29" s="7"/>
      <c r="D29" s="19">
        <f>IF(C29=0,LOOKUP(B29,Sheet2!$B$10:$C$20,Sheet2!$C$10:$C$20),LOOKUP(B29,Sheet2!$B$10:$C$20,Sheet2!$C$10:$C$20)/C29)</f>
        <v>1988.82</v>
      </c>
    </row>
    <row r="30" spans="1:6" x14ac:dyDescent="0.35">
      <c r="A30" s="1" t="s">
        <v>61</v>
      </c>
      <c r="B30" s="7" t="s">
        <v>65</v>
      </c>
      <c r="C30" s="7"/>
      <c r="D30" s="19">
        <f>IF(C30=0,LOOKUP(B30,Sheet2!$B$10:$C$20,Sheet2!$C$10:$C$20),LOOKUP(B30,Sheet2!$B$10:$C$20,Sheet2!$C$10:$C$20)/C30)</f>
        <v>0</v>
      </c>
    </row>
    <row r="31" spans="1:6" x14ac:dyDescent="0.35">
      <c r="A31" s="1" t="s">
        <v>62</v>
      </c>
      <c r="B31" s="7" t="s">
        <v>65</v>
      </c>
      <c r="C31" s="7"/>
      <c r="D31" s="19">
        <f>IF(C31=0,LOOKUP(B31,Sheet2!$B$10:$C$20,Sheet2!$C$10:$C$20),LOOKUP(B31,Sheet2!$B$10:$C$20,Sheet2!$C$10:$C$20)/C31)</f>
        <v>0</v>
      </c>
    </row>
    <row r="32" spans="1:6" x14ac:dyDescent="0.35">
      <c r="A32" s="1" t="s">
        <v>63</v>
      </c>
      <c r="B32" s="7" t="s">
        <v>65</v>
      </c>
      <c r="C32" s="7"/>
      <c r="D32" s="19">
        <f>IF(C32=0,LOOKUP(B32,Sheet2!$B$10:$C$20,Sheet2!$C$10:$C$20),LOOKUP(B32,Sheet2!$B$10:$C$20,Sheet2!$C$10:$C$20)/C32)</f>
        <v>0</v>
      </c>
    </row>
    <row r="33" spans="1:6" x14ac:dyDescent="0.35">
      <c r="A33" s="1" t="s">
        <v>4</v>
      </c>
      <c r="B33" s="7"/>
      <c r="C33" s="7"/>
      <c r="D33" s="2">
        <f>IF(B33&gt;0,B33*Sheet2!C21, 0)</f>
        <v>0</v>
      </c>
    </row>
    <row r="34" spans="1:6" x14ac:dyDescent="0.35">
      <c r="A34" s="1" t="s">
        <v>5</v>
      </c>
      <c r="B34" s="7"/>
      <c r="C34" s="7"/>
      <c r="D34" s="2">
        <f>IF(B34&gt;0,B34*Sheet2!C22, 0)</f>
        <v>0</v>
      </c>
    </row>
    <row r="35" spans="1:6" x14ac:dyDescent="0.35">
      <c r="A35" s="1" t="s">
        <v>55</v>
      </c>
      <c r="B35" s="7"/>
      <c r="C35" s="7"/>
      <c r="D35" s="2">
        <v>0</v>
      </c>
    </row>
    <row r="36" spans="1:6" x14ac:dyDescent="0.35">
      <c r="A36" s="1" t="s">
        <v>6</v>
      </c>
      <c r="B36" s="7"/>
      <c r="C36" s="7"/>
      <c r="D36" s="7">
        <v>0</v>
      </c>
    </row>
    <row r="37" spans="1:6" x14ac:dyDescent="0.35">
      <c r="A37" s="1" t="s">
        <v>56</v>
      </c>
      <c r="B37" s="7"/>
      <c r="C37" s="7"/>
      <c r="D37" s="7">
        <v>0</v>
      </c>
    </row>
    <row r="38" spans="1:6" x14ac:dyDescent="0.35">
      <c r="A38" s="1" t="s">
        <v>59</v>
      </c>
      <c r="B38" s="7"/>
      <c r="C38" s="7"/>
      <c r="D38" s="7">
        <v>0</v>
      </c>
    </row>
    <row r="39" spans="1:6" x14ac:dyDescent="0.35">
      <c r="A39" s="1" t="s">
        <v>12</v>
      </c>
      <c r="B39" s="7"/>
      <c r="C39" s="7"/>
      <c r="D39" s="7">
        <v>0</v>
      </c>
    </row>
    <row r="42" spans="1:6" x14ac:dyDescent="0.35">
      <c r="A42" s="3" t="s">
        <v>15</v>
      </c>
      <c r="B42" s="3"/>
      <c r="C42" s="3"/>
      <c r="D42" s="3"/>
      <c r="E42" s="3"/>
      <c r="F42" s="3"/>
    </row>
    <row r="43" spans="1:6" x14ac:dyDescent="0.35">
      <c r="A43" s="1" t="s">
        <v>70</v>
      </c>
      <c r="B43" s="8">
        <f>ROUNDUP((F20+F15-B12)/(B11),0)</f>
        <v>8</v>
      </c>
      <c r="C43" s="8"/>
    </row>
    <row r="44" spans="1:6" ht="29" x14ac:dyDescent="0.35">
      <c r="A44" s="4" t="s">
        <v>71</v>
      </c>
      <c r="B44" s="8">
        <f>ROUNDUP((F20-B12)/(B11),0)</f>
        <v>8</v>
      </c>
      <c r="C44" s="8"/>
    </row>
  </sheetData>
  <mergeCells count="1">
    <mergeCell ref="A1:F1"/>
  </mergeCells>
  <phoneticPr fontId="6" type="noConversion"/>
  <conditionalFormatting sqref="F8">
    <cfRule type="cellIs" dxfId="3" priority="1" operator="greaterThan">
      <formula>0</formula>
    </cfRule>
    <cfRule type="cellIs" dxfId="2" priority="4" operator="lessThan">
      <formula>0</formula>
    </cfRule>
  </conditionalFormatting>
  <dataValidations count="5">
    <dataValidation type="list" allowBlank="1" showInputMessage="1" showErrorMessage="1" sqref="B10:C10" xr:uid="{5B5EA2D8-B8D7-4794-882A-CDF285F4CABA}">
      <formula1>type</formula1>
    </dataValidation>
    <dataValidation type="list" allowBlank="1" showInputMessage="1" showErrorMessage="1" sqref="C9 F7" xr:uid="{3C4344C1-153B-4962-A69D-F20BA0CA3966}">
      <formula1>duration</formula1>
    </dataValidation>
    <dataValidation type="list" allowBlank="1" showInputMessage="1" showErrorMessage="1" sqref="B21:B32" xr:uid="{70566317-9516-4173-B81E-CEA0E67CF229}">
      <formula1>Teach</formula1>
    </dataValidation>
    <dataValidation type="list" allowBlank="1" showInputMessage="1" showErrorMessage="1" sqref="B9" xr:uid="{F176E07C-BD86-4B0E-8666-A6FD8AB28E0E}">
      <formula1>classes</formula1>
    </dataValidation>
    <dataValidation type="list" allowBlank="1" showInputMessage="1" showErrorMessage="1" error="Select from drop down window" sqref="B6" xr:uid="{BE793715-A3A5-4B3F-A55F-0D7733CB7EF6}">
      <formula1>firsttime</formula1>
    </dataValidation>
  </dataValidations>
  <pageMargins left="0.7" right="0.7" top="0.75" bottom="0.75" header="0.3" footer="0.3"/>
  <pageSetup orientation="portrait" horizontalDpi="300" verticalDpi="300" r:id="rId1"/>
  <drawing r:id="rId2"/>
  <legacyDrawing r:id="rId3"/>
  <controls>
    <mc:AlternateContent xmlns:mc="http://schemas.openxmlformats.org/markup-compatibility/2006">
      <mc:Choice Requires="x14">
        <control shapeId="4101" r:id="rId4" name="DTPicker1">
          <controlPr defaultSize="0" autoLine="0" autoPict="0" linkedCell="B3" r:id="rId5">
            <anchor moveWithCells="1">
              <from>
                <xdr:col>0</xdr:col>
                <xdr:colOff>2203450</xdr:colOff>
                <xdr:row>2</xdr:row>
                <xdr:rowOff>12700</xdr:rowOff>
              </from>
              <to>
                <xdr:col>2</xdr:col>
                <xdr:colOff>0</xdr:colOff>
                <xdr:row>3</xdr:row>
                <xdr:rowOff>12700</xdr:rowOff>
              </to>
            </anchor>
          </controlPr>
        </control>
      </mc:Choice>
      <mc:Fallback>
        <control shapeId="4101" r:id="rId4" name="DTPicker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0A672A7-42DB-45DE-9C00-146BC7895A36}">
          <x14:formula1>
            <xm:f>Sheet2!$B$1:$B$2</xm:f>
          </x14:formula1>
          <xm:sqref>B7</xm:sqref>
        </x14:dataValidation>
        <x14:dataValidation type="list" allowBlank="1" showInputMessage="1" showErrorMessage="1" xr:uid="{C67B11B1-50BE-494D-ADE9-EEA9E6A2F2EE}">
          <x14:formula1>
            <xm:f>Sheet2!$A$1</xm:f>
          </x14:formula1>
          <xm:sqref>B8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72849-FFF5-4829-AF3A-DB474D3D6912}">
  <sheetPr codeName="Sheet4"/>
  <dimension ref="A1:HF44"/>
  <sheetViews>
    <sheetView workbookViewId="0">
      <selection sqref="A1:E1"/>
    </sheetView>
  </sheetViews>
  <sheetFormatPr defaultColWidth="9.1796875" defaultRowHeight="14.5" x14ac:dyDescent="0.35"/>
  <cols>
    <col min="1" max="1" width="33.1796875" style="1" customWidth="1"/>
    <col min="2" max="2" width="39.7265625" style="1" bestFit="1" customWidth="1"/>
    <col min="3" max="3" width="10.81640625" style="1" customWidth="1"/>
    <col min="4" max="4" width="16" style="1" customWidth="1"/>
    <col min="5" max="5" width="15" style="1" bestFit="1" customWidth="1"/>
    <col min="6" max="17" width="9.1796875" style="1"/>
    <col min="18" max="18" width="0" style="1" hidden="1" customWidth="1"/>
    <col min="19" max="16384" width="9.1796875" style="1"/>
  </cols>
  <sheetData>
    <row r="1" spans="1:214" ht="46.5" customHeight="1" x14ac:dyDescent="0.35">
      <c r="A1" s="31" t="s">
        <v>94</v>
      </c>
      <c r="B1" s="32"/>
      <c r="C1" s="32"/>
      <c r="D1" s="32"/>
      <c r="E1" s="32"/>
    </row>
    <row r="2" spans="1:214" x14ac:dyDescent="0.35">
      <c r="A2" s="20"/>
    </row>
    <row r="3" spans="1:214" ht="21.75" customHeight="1" x14ac:dyDescent="0.35">
      <c r="A3" s="6" t="s">
        <v>90</v>
      </c>
    </row>
    <row r="4" spans="1:214" x14ac:dyDescent="0.35">
      <c r="A4" s="6" t="s">
        <v>73</v>
      </c>
    </row>
    <row r="5" spans="1:214" x14ac:dyDescent="0.35">
      <c r="A5" s="6" t="s">
        <v>74</v>
      </c>
    </row>
    <row r="6" spans="1:214" ht="26" x14ac:dyDescent="0.6">
      <c r="A6" s="6" t="s">
        <v>75</v>
      </c>
      <c r="B6" s="5" t="s">
        <v>86</v>
      </c>
    </row>
    <row r="7" spans="1:214" ht="27" customHeight="1" x14ac:dyDescent="0.6">
      <c r="A7" s="6" t="s">
        <v>76</v>
      </c>
      <c r="B7" s="5" t="s">
        <v>77</v>
      </c>
      <c r="D7" s="6" t="s">
        <v>87</v>
      </c>
      <c r="E7" s="25" t="s">
        <v>17</v>
      </c>
    </row>
    <row r="8" spans="1:214" ht="26" x14ac:dyDescent="0.6">
      <c r="A8" s="6" t="s">
        <v>16</v>
      </c>
      <c r="B8" s="5" t="s">
        <v>2</v>
      </c>
      <c r="D8" s="6" t="s">
        <v>67</v>
      </c>
      <c r="E8" s="1">
        <f>E10-E20</f>
        <v>0</v>
      </c>
    </row>
    <row r="9" spans="1:214" s="17" customFormat="1" ht="26" x14ac:dyDescent="0.6">
      <c r="A9" s="6" t="s">
        <v>79</v>
      </c>
      <c r="B9" s="22">
        <v>8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>
        <f>IF(B9=Sheet2!A5,1.5,2)</f>
        <v>2</v>
      </c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</row>
    <row r="10" spans="1:214" x14ac:dyDescent="0.35">
      <c r="A10" s="3" t="s">
        <v>7</v>
      </c>
      <c r="B10" s="3"/>
      <c r="C10" s="3"/>
      <c r="D10" s="3"/>
      <c r="E10" s="3">
        <f>B13*B11+B12+B14</f>
        <v>0</v>
      </c>
    </row>
    <row r="11" spans="1:214" x14ac:dyDescent="0.35">
      <c r="A11" s="1" t="s">
        <v>0</v>
      </c>
      <c r="B11" s="7">
        <v>7000</v>
      </c>
    </row>
    <row r="12" spans="1:214" x14ac:dyDescent="0.35">
      <c r="A12" s="1" t="s">
        <v>3</v>
      </c>
      <c r="B12" s="7"/>
    </row>
    <row r="13" spans="1:214" x14ac:dyDescent="0.35">
      <c r="A13" s="1" t="s">
        <v>68</v>
      </c>
      <c r="B13" s="7">
        <v>0</v>
      </c>
    </row>
    <row r="14" spans="1:214" x14ac:dyDescent="0.35">
      <c r="A14" s="1" t="s">
        <v>72</v>
      </c>
      <c r="B14" s="7"/>
    </row>
    <row r="15" spans="1:214" x14ac:dyDescent="0.35">
      <c r="A15" s="3" t="s">
        <v>8</v>
      </c>
      <c r="B15" s="3"/>
      <c r="C15" s="3"/>
      <c r="D15" s="3"/>
      <c r="E15" s="3">
        <f>SUM(B16:B18)</f>
        <v>0</v>
      </c>
    </row>
    <row r="16" spans="1:214" x14ac:dyDescent="0.35">
      <c r="A16" s="1" t="s">
        <v>9</v>
      </c>
    </row>
    <row r="17" spans="1:5" x14ac:dyDescent="0.35">
      <c r="A17" s="1" t="s">
        <v>10</v>
      </c>
    </row>
    <row r="18" spans="1:5" x14ac:dyDescent="0.35">
      <c r="A18" s="1" t="s">
        <v>11</v>
      </c>
    </row>
    <row r="20" spans="1:5" x14ac:dyDescent="0.35">
      <c r="A20" s="3" t="s">
        <v>57</v>
      </c>
      <c r="B20" s="3" t="s">
        <v>69</v>
      </c>
      <c r="C20" s="3" t="s">
        <v>13</v>
      </c>
      <c r="D20" s="3"/>
      <c r="E20" s="3">
        <f>SUM(C21:C39)</f>
        <v>0</v>
      </c>
    </row>
    <row r="21" spans="1:5" x14ac:dyDescent="0.35">
      <c r="A21" s="1" t="s">
        <v>27</v>
      </c>
      <c r="B21" s="7" t="s">
        <v>48</v>
      </c>
      <c r="C21" s="7">
        <v>0</v>
      </c>
    </row>
    <row r="22" spans="1:5" x14ac:dyDescent="0.35">
      <c r="A22" s="1" t="s">
        <v>28</v>
      </c>
      <c r="B22" s="7" t="s">
        <v>54</v>
      </c>
      <c r="C22" s="7">
        <v>0</v>
      </c>
    </row>
    <row r="23" spans="1:5" x14ac:dyDescent="0.35">
      <c r="A23" s="1" t="s">
        <v>29</v>
      </c>
      <c r="B23" s="7" t="s">
        <v>48</v>
      </c>
      <c r="C23" s="7">
        <v>0</v>
      </c>
    </row>
    <row r="24" spans="1:5" x14ac:dyDescent="0.35">
      <c r="A24" s="1" t="s">
        <v>30</v>
      </c>
      <c r="B24" s="7" t="s">
        <v>49</v>
      </c>
      <c r="C24" s="7">
        <v>0</v>
      </c>
    </row>
    <row r="25" spans="1:5" x14ac:dyDescent="0.35">
      <c r="A25" s="1" t="s">
        <v>31</v>
      </c>
      <c r="B25" s="7" t="s">
        <v>54</v>
      </c>
      <c r="C25" s="7">
        <v>0</v>
      </c>
    </row>
    <row r="26" spans="1:5" x14ac:dyDescent="0.35">
      <c r="A26" s="1" t="s">
        <v>32</v>
      </c>
      <c r="B26" s="7" t="s">
        <v>51</v>
      </c>
      <c r="C26" s="7">
        <v>0</v>
      </c>
    </row>
    <row r="27" spans="1:5" x14ac:dyDescent="0.35">
      <c r="A27" s="1" t="s">
        <v>33</v>
      </c>
      <c r="B27" s="7" t="s">
        <v>53</v>
      </c>
      <c r="C27" s="7">
        <v>0</v>
      </c>
    </row>
    <row r="28" spans="1:5" x14ac:dyDescent="0.35">
      <c r="A28" s="1" t="s">
        <v>34</v>
      </c>
      <c r="B28" s="7" t="s">
        <v>45</v>
      </c>
      <c r="C28" s="7">
        <v>0</v>
      </c>
    </row>
    <row r="29" spans="1:5" x14ac:dyDescent="0.35">
      <c r="A29" s="1" t="s">
        <v>60</v>
      </c>
      <c r="B29" s="7" t="s">
        <v>45</v>
      </c>
      <c r="C29" s="7">
        <v>0</v>
      </c>
    </row>
    <row r="30" spans="1:5" x14ac:dyDescent="0.35">
      <c r="A30" s="1" t="s">
        <v>61</v>
      </c>
      <c r="B30" s="7" t="s">
        <v>65</v>
      </c>
      <c r="C30" s="7">
        <v>0</v>
      </c>
    </row>
    <row r="31" spans="1:5" x14ac:dyDescent="0.35">
      <c r="A31" s="1" t="s">
        <v>62</v>
      </c>
      <c r="B31" s="7" t="s">
        <v>65</v>
      </c>
      <c r="C31" s="7">
        <v>0</v>
      </c>
    </row>
    <row r="32" spans="1:5" x14ac:dyDescent="0.35">
      <c r="A32" s="1" t="s">
        <v>63</v>
      </c>
      <c r="B32" s="7" t="s">
        <v>65</v>
      </c>
      <c r="C32" s="7">
        <v>0</v>
      </c>
    </row>
    <row r="33" spans="1:5" x14ac:dyDescent="0.35">
      <c r="A33" s="1" t="s">
        <v>4</v>
      </c>
      <c r="B33" s="7"/>
      <c r="C33" s="7">
        <v>0</v>
      </c>
    </row>
    <row r="34" spans="1:5" x14ac:dyDescent="0.35">
      <c r="A34" s="1" t="s">
        <v>5</v>
      </c>
      <c r="B34" s="7"/>
      <c r="C34" s="7">
        <v>0</v>
      </c>
    </row>
    <row r="35" spans="1:5" x14ac:dyDescent="0.35">
      <c r="A35" s="1" t="s">
        <v>55</v>
      </c>
      <c r="B35" s="7"/>
      <c r="C35" s="7">
        <v>0</v>
      </c>
    </row>
    <row r="36" spans="1:5" x14ac:dyDescent="0.35">
      <c r="A36" s="1" t="s">
        <v>6</v>
      </c>
      <c r="B36" s="7"/>
      <c r="C36" s="7">
        <v>0</v>
      </c>
    </row>
    <row r="37" spans="1:5" x14ac:dyDescent="0.35">
      <c r="A37" s="1" t="s">
        <v>56</v>
      </c>
      <c r="B37" s="7"/>
      <c r="C37" s="7">
        <v>0</v>
      </c>
    </row>
    <row r="38" spans="1:5" x14ac:dyDescent="0.35">
      <c r="A38" s="1" t="s">
        <v>59</v>
      </c>
      <c r="B38" s="7"/>
      <c r="C38" s="7">
        <v>0</v>
      </c>
    </row>
    <row r="39" spans="1:5" x14ac:dyDescent="0.35">
      <c r="A39" s="1" t="s">
        <v>12</v>
      </c>
      <c r="B39" s="7"/>
      <c r="C39" s="7">
        <v>0</v>
      </c>
    </row>
    <row r="42" spans="1:5" x14ac:dyDescent="0.35">
      <c r="A42" s="3" t="s">
        <v>15</v>
      </c>
      <c r="B42" s="3"/>
      <c r="C42" s="3"/>
      <c r="D42" s="3"/>
      <c r="E42" s="3"/>
    </row>
    <row r="43" spans="1:5" x14ac:dyDescent="0.35">
      <c r="A43" s="1" t="s">
        <v>70</v>
      </c>
      <c r="B43" s="8">
        <f>ROUNDUP((E20+E15-B12)/(B11),0)</f>
        <v>0</v>
      </c>
    </row>
    <row r="44" spans="1:5" ht="29" x14ac:dyDescent="0.35">
      <c r="A44" s="4" t="s">
        <v>71</v>
      </c>
      <c r="B44" s="8">
        <f>ROUNDUP((E20-B12)/(B11),0)</f>
        <v>0</v>
      </c>
    </row>
  </sheetData>
  <mergeCells count="1">
    <mergeCell ref="A1:E1"/>
  </mergeCells>
  <conditionalFormatting sqref="E8">
    <cfRule type="cellIs" dxfId="1" priority="1" operator="greaterThan">
      <formula>0</formula>
    </cfRule>
    <cfRule type="cellIs" dxfId="0" priority="2" operator="lessThan">
      <formula>0</formula>
    </cfRule>
  </conditionalFormatting>
  <dataValidations count="5">
    <dataValidation type="list" allowBlank="1" showInputMessage="1" showErrorMessage="1" error="Select from drop down window" sqref="B6" xr:uid="{BB2B4DCB-0D98-4242-B4A6-CD6F120DC373}">
      <formula1>firsttime</formula1>
    </dataValidation>
    <dataValidation type="list" allowBlank="1" showInputMessage="1" showErrorMessage="1" sqref="B9" xr:uid="{9EECC48D-420C-4F4A-9748-2F2DF5BB1163}">
      <formula1>classes</formula1>
    </dataValidation>
    <dataValidation type="list" allowBlank="1" showInputMessage="1" showErrorMessage="1" sqref="B21:B32" xr:uid="{B18CABC6-429C-414E-B263-0C33FDB50EBA}">
      <formula1>Teach</formula1>
    </dataValidation>
    <dataValidation type="list" allowBlank="1" showInputMessage="1" showErrorMessage="1" sqref="E7" xr:uid="{64381162-375E-4E31-8EB6-6BE1203E6B62}">
      <formula1>duration</formula1>
    </dataValidation>
    <dataValidation type="list" allowBlank="1" showInputMessage="1" showErrorMessage="1" sqref="B10" xr:uid="{87A6F6A2-6FB9-4E43-A43C-7D8CE79982CE}">
      <formula1>type</formula1>
    </dataValidation>
  </dataValidations>
  <pageMargins left="0.7" right="0.7" top="0.75" bottom="0.75" header="0.3" footer="0.3"/>
  <pageSetup orientation="portrait" horizontalDpi="300" verticalDpi="300" r:id="rId1"/>
  <drawing r:id="rId2"/>
  <legacyDrawing r:id="rId3"/>
  <controls>
    <mc:AlternateContent xmlns:mc="http://schemas.openxmlformats.org/markup-compatibility/2006">
      <mc:Choice Requires="x14">
        <control shapeId="5124" r:id="rId4" name="DTPicker1">
          <controlPr defaultSize="0" autoLine="0" autoPict="0" linkedCell="B3" r:id="rId5">
            <anchor moveWithCells="1">
              <from>
                <xdr:col>1</xdr:col>
                <xdr:colOff>12700</xdr:colOff>
                <xdr:row>1</xdr:row>
                <xdr:rowOff>171450</xdr:rowOff>
              </from>
              <to>
                <xdr:col>2</xdr:col>
                <xdr:colOff>12700</xdr:colOff>
                <xdr:row>3</xdr:row>
                <xdr:rowOff>19050</xdr:rowOff>
              </to>
            </anchor>
          </controlPr>
        </control>
      </mc:Choice>
      <mc:Fallback>
        <control shapeId="5124" r:id="rId4" name="DTPicker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DECDBC7-F012-4DF1-9686-34F531595CEB}">
          <x14:formula1>
            <xm:f>Sheet2!$B$1:$B$2</xm:f>
          </x14:formula1>
          <xm:sqref>B7</xm:sqref>
        </x14:dataValidation>
        <x14:dataValidation type="list" allowBlank="1" showInputMessage="1" showErrorMessage="1" xr:uid="{2CD1DE40-2420-4ABA-A7C4-88BC22C72E09}">
          <x14:formula1>
            <xm:f>Sheet2!$A$2</xm:f>
          </x14:formula1>
          <xm:sqref>B8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877C8-B10F-4368-B3FA-27F14163C8DD}">
  <sheetPr codeName="Sheet3"/>
  <dimension ref="A1:S40"/>
  <sheetViews>
    <sheetView workbookViewId="0">
      <selection activeCell="E18" sqref="E18"/>
    </sheetView>
  </sheetViews>
  <sheetFormatPr defaultRowHeight="14.5" x14ac:dyDescent="0.35"/>
  <cols>
    <col min="1" max="1" width="32.81640625" bestFit="1" customWidth="1"/>
    <col min="2" max="2" width="33.26953125" customWidth="1"/>
    <col min="3" max="3" width="16.81640625" bestFit="1" customWidth="1"/>
    <col min="5" max="5" width="19.453125" customWidth="1"/>
    <col min="6" max="6" width="10" bestFit="1" customWidth="1"/>
    <col min="7" max="10" width="13.1796875" customWidth="1"/>
    <col min="11" max="11" width="17.26953125" bestFit="1" customWidth="1"/>
  </cols>
  <sheetData>
    <row r="1" spans="1:19" x14ac:dyDescent="0.35">
      <c r="A1" t="s">
        <v>1</v>
      </c>
      <c r="B1" s="21" t="s">
        <v>77</v>
      </c>
      <c r="C1" s="23"/>
      <c r="D1" s="24" t="s">
        <v>88</v>
      </c>
    </row>
    <row r="2" spans="1:19" x14ac:dyDescent="0.35">
      <c r="A2" t="s">
        <v>2</v>
      </c>
      <c r="B2" s="21" t="s">
        <v>78</v>
      </c>
      <c r="D2" s="24" t="s">
        <v>89</v>
      </c>
    </row>
    <row r="3" spans="1:19" x14ac:dyDescent="0.35">
      <c r="D3" s="24"/>
    </row>
    <row r="4" spans="1:19" x14ac:dyDescent="0.35">
      <c r="D4" s="24"/>
    </row>
    <row r="5" spans="1:19" x14ac:dyDescent="0.35">
      <c r="A5" t="s">
        <v>17</v>
      </c>
      <c r="B5">
        <v>1.5</v>
      </c>
      <c r="D5" s="24"/>
    </row>
    <row r="6" spans="1:19" x14ac:dyDescent="0.35">
      <c r="A6" t="s">
        <v>18</v>
      </c>
      <c r="B6">
        <v>2</v>
      </c>
      <c r="D6" s="24"/>
    </row>
    <row r="7" spans="1:19" x14ac:dyDescent="0.35">
      <c r="D7" s="24"/>
    </row>
    <row r="8" spans="1:19" x14ac:dyDescent="0.35">
      <c r="D8" s="24"/>
    </row>
    <row r="9" spans="1:19" ht="58" x14ac:dyDescent="0.35">
      <c r="A9" s="1"/>
      <c r="B9" s="1"/>
      <c r="C9" s="4" t="s">
        <v>19</v>
      </c>
      <c r="D9" s="4" t="s">
        <v>14</v>
      </c>
      <c r="E9" s="33" t="s">
        <v>20</v>
      </c>
      <c r="F9" s="33"/>
      <c r="G9" s="9" t="s">
        <v>23</v>
      </c>
      <c r="H9" s="9"/>
      <c r="I9" s="9" t="s">
        <v>25</v>
      </c>
      <c r="J9" s="9" t="s">
        <v>24</v>
      </c>
      <c r="K9" t="s">
        <v>58</v>
      </c>
    </row>
    <row r="10" spans="1:19" x14ac:dyDescent="0.35">
      <c r="A10" s="10" t="s">
        <v>46</v>
      </c>
      <c r="B10" s="10" t="s">
        <v>46</v>
      </c>
      <c r="C10" s="13">
        <f>(((E10+E10*K10)*G10*I10)+D10)/3</f>
        <v>5991.9831899999999</v>
      </c>
      <c r="D10" s="7"/>
      <c r="E10" s="11">
        <f>Data!B70</f>
        <v>3615.4</v>
      </c>
      <c r="F10" s="11" t="s">
        <v>22</v>
      </c>
      <c r="G10" s="11">
        <v>4.5</v>
      </c>
      <c r="H10" t="s">
        <v>64</v>
      </c>
      <c r="I10" s="12">
        <v>1</v>
      </c>
      <c r="K10" s="15">
        <v>0.10489999999999999</v>
      </c>
      <c r="N10">
        <v>1.1049</v>
      </c>
      <c r="S10" s="1" t="s">
        <v>42</v>
      </c>
    </row>
    <row r="11" spans="1:19" x14ac:dyDescent="0.35">
      <c r="A11" s="10" t="s">
        <v>47</v>
      </c>
      <c r="B11" s="10" t="s">
        <v>47</v>
      </c>
      <c r="C11" s="13">
        <f t="shared" ref="C11:C13" si="0">(((E11+E11*K11)*G11*I11)+D11)/3</f>
        <v>5386.1057504999999</v>
      </c>
      <c r="D11" s="7"/>
      <c r="E11" s="11">
        <f>Data!B71</f>
        <v>3249.83</v>
      </c>
      <c r="F11" s="11" t="s">
        <v>22</v>
      </c>
      <c r="G11" s="11">
        <v>4.5</v>
      </c>
      <c r="H11" t="s">
        <v>64</v>
      </c>
      <c r="I11" s="12">
        <v>1</v>
      </c>
      <c r="K11" s="15">
        <v>0.10489999999999999</v>
      </c>
      <c r="S11" s="1" t="s">
        <v>43</v>
      </c>
    </row>
    <row r="12" spans="1:19" x14ac:dyDescent="0.35">
      <c r="A12" s="10" t="s">
        <v>48</v>
      </c>
      <c r="B12" s="10" t="s">
        <v>48</v>
      </c>
      <c r="C12" s="13">
        <f t="shared" si="0"/>
        <v>5109.5106089999999</v>
      </c>
      <c r="D12" s="7"/>
      <c r="E12" s="11">
        <f>Data!B72</f>
        <v>3082.94</v>
      </c>
      <c r="F12" s="11" t="s">
        <v>22</v>
      </c>
      <c r="G12" s="11">
        <v>4.5</v>
      </c>
      <c r="H12" t="s">
        <v>64</v>
      </c>
      <c r="I12" s="12">
        <v>1</v>
      </c>
      <c r="K12" s="15">
        <v>0.10489999999999999</v>
      </c>
      <c r="S12" s="1" t="s">
        <v>44</v>
      </c>
    </row>
    <row r="13" spans="1:19" x14ac:dyDescent="0.35">
      <c r="A13" s="10" t="s">
        <v>49</v>
      </c>
      <c r="B13" s="10" t="s">
        <v>49</v>
      </c>
      <c r="C13" s="13">
        <f t="shared" si="0"/>
        <v>4456.6472970000004</v>
      </c>
      <c r="D13" s="7"/>
      <c r="E13" s="11">
        <f>Data!B73</f>
        <v>2689.02</v>
      </c>
      <c r="F13" s="11" t="s">
        <v>22</v>
      </c>
      <c r="G13" s="11">
        <v>4.5</v>
      </c>
      <c r="H13" t="s">
        <v>64</v>
      </c>
      <c r="I13" s="12">
        <v>1</v>
      </c>
      <c r="K13" s="15">
        <v>0.10489999999999999</v>
      </c>
      <c r="S13" s="1" t="s">
        <v>35</v>
      </c>
    </row>
    <row r="14" spans="1:19" x14ac:dyDescent="0.35">
      <c r="A14" s="10" t="s">
        <v>50</v>
      </c>
      <c r="B14" s="10" t="s">
        <v>50</v>
      </c>
      <c r="C14" s="16">
        <f>((E14+E14*K14)*G14*I14+D14)/J14</f>
        <v>7708.3866421875</v>
      </c>
      <c r="D14" s="7"/>
      <c r="E14" s="29">
        <f>AVERAGE(Data!B57:B68)</f>
        <v>6201.375</v>
      </c>
      <c r="F14" s="11" t="s">
        <v>22</v>
      </c>
      <c r="G14" s="11">
        <v>4.5</v>
      </c>
      <c r="H14" t="s">
        <v>64</v>
      </c>
      <c r="I14" s="12">
        <v>0.5</v>
      </c>
      <c r="J14">
        <v>2</v>
      </c>
      <c r="K14" s="15">
        <v>0.10489999999999999</v>
      </c>
      <c r="S14" s="1" t="s">
        <v>36</v>
      </c>
    </row>
    <row r="15" spans="1:19" x14ac:dyDescent="0.35">
      <c r="A15" s="10" t="s">
        <v>51</v>
      </c>
      <c r="B15" s="10" t="s">
        <v>51</v>
      </c>
      <c r="C15" s="16">
        <f t="shared" ref="C15:C17" si="1">((E15+E15*K15)*G15*I15+D15)/J15</f>
        <v>6972.7164741306824</v>
      </c>
      <c r="D15" s="7"/>
      <c r="E15" s="29">
        <f>AVERAGE(Data!B41:B62)</f>
        <v>5609.5304545454546</v>
      </c>
      <c r="F15" s="11" t="s">
        <v>22</v>
      </c>
      <c r="G15" s="11">
        <v>4.5</v>
      </c>
      <c r="H15" t="s">
        <v>64</v>
      </c>
      <c r="I15" s="12">
        <v>0.5</v>
      </c>
      <c r="J15">
        <v>2</v>
      </c>
      <c r="K15" s="15">
        <v>0.10489999999999999</v>
      </c>
      <c r="S15" s="1" t="s">
        <v>37</v>
      </c>
    </row>
    <row r="16" spans="1:19" x14ac:dyDescent="0.35">
      <c r="A16" s="10" t="s">
        <v>52</v>
      </c>
      <c r="B16" s="10" t="s">
        <v>52</v>
      </c>
      <c r="C16" s="16">
        <f t="shared" si="1"/>
        <v>6555.855352710937</v>
      </c>
      <c r="D16" s="7"/>
      <c r="E16" s="29">
        <f>AVERAGE(Data!B25:B56)</f>
        <v>5274.1668749999999</v>
      </c>
      <c r="F16" s="11" t="s">
        <v>22</v>
      </c>
      <c r="G16" s="11">
        <v>4.5</v>
      </c>
      <c r="H16" t="s">
        <v>64</v>
      </c>
      <c r="I16" s="12">
        <v>0.5</v>
      </c>
      <c r="J16">
        <v>2</v>
      </c>
      <c r="K16" s="15">
        <v>0.10489999999999999</v>
      </c>
      <c r="S16" s="1" t="s">
        <v>38</v>
      </c>
    </row>
    <row r="17" spans="1:19" x14ac:dyDescent="0.35">
      <c r="A17" s="10" t="s">
        <v>53</v>
      </c>
      <c r="B17" s="10" t="s">
        <v>53</v>
      </c>
      <c r="C17" s="16">
        <f t="shared" si="1"/>
        <v>5895.1454481397059</v>
      </c>
      <c r="D17" s="7"/>
      <c r="E17" s="29">
        <f>AVERAGE(Data!B7:B40)</f>
        <v>4742.6276470588236</v>
      </c>
      <c r="F17" s="11" t="s">
        <v>22</v>
      </c>
      <c r="G17" s="11">
        <v>4.5</v>
      </c>
      <c r="H17" t="s">
        <v>64</v>
      </c>
      <c r="I17" s="12">
        <v>0.5</v>
      </c>
      <c r="J17">
        <v>2</v>
      </c>
      <c r="K17" s="15">
        <v>0.10489999999999999</v>
      </c>
      <c r="S17" s="1" t="s">
        <v>39</v>
      </c>
    </row>
    <row r="18" spans="1:19" x14ac:dyDescent="0.35">
      <c r="A18" s="10" t="s">
        <v>54</v>
      </c>
      <c r="B18" s="10" t="s">
        <v>54</v>
      </c>
      <c r="C18" s="14">
        <f>(E18*K18+E18)*3*G18+D18</f>
        <v>3380.9940000000001</v>
      </c>
      <c r="D18" s="7"/>
      <c r="E18" s="11">
        <v>68</v>
      </c>
      <c r="F18" s="11" t="s">
        <v>21</v>
      </c>
      <c r="G18" s="11">
        <v>15</v>
      </c>
      <c r="H18" t="s">
        <v>26</v>
      </c>
      <c r="I18" s="12">
        <v>1</v>
      </c>
      <c r="K18" s="15">
        <v>0.10489999999999999</v>
      </c>
      <c r="S18" s="1" t="s">
        <v>40</v>
      </c>
    </row>
    <row r="19" spans="1:19" x14ac:dyDescent="0.35">
      <c r="A19" s="10" t="s">
        <v>45</v>
      </c>
      <c r="B19" s="10" t="s">
        <v>45</v>
      </c>
      <c r="C19" s="14">
        <f>(E19*K19+E19)*3*G19+D19</f>
        <v>1988.82</v>
      </c>
      <c r="D19" s="7"/>
      <c r="E19" s="11">
        <v>40</v>
      </c>
      <c r="F19" s="11" t="s">
        <v>21</v>
      </c>
      <c r="G19" s="11">
        <v>15</v>
      </c>
      <c r="H19" t="s">
        <v>26</v>
      </c>
      <c r="I19" s="12">
        <v>1</v>
      </c>
      <c r="K19" s="15">
        <v>0.10489999999999999</v>
      </c>
      <c r="S19" s="1"/>
    </row>
    <row r="20" spans="1:19" x14ac:dyDescent="0.35">
      <c r="A20" s="10" t="s">
        <v>65</v>
      </c>
      <c r="B20" s="10" t="s">
        <v>65</v>
      </c>
      <c r="C20" s="14">
        <f>(E20*K20+E20)*3*G20+D20</f>
        <v>0</v>
      </c>
      <c r="D20" s="7"/>
      <c r="E20" s="11"/>
      <c r="F20" s="11"/>
      <c r="G20" s="11"/>
      <c r="I20" s="12"/>
      <c r="K20" s="15">
        <v>0.10489999999999999</v>
      </c>
      <c r="S20" s="1" t="s">
        <v>41</v>
      </c>
    </row>
    <row r="21" spans="1:19" x14ac:dyDescent="0.35">
      <c r="A21" s="1" t="s">
        <v>4</v>
      </c>
      <c r="B21" s="1"/>
      <c r="C21" s="14">
        <v>200</v>
      </c>
      <c r="D21" s="7"/>
      <c r="E21" s="11"/>
      <c r="F21" s="11"/>
      <c r="G21" s="11"/>
      <c r="I21" s="11"/>
    </row>
    <row r="22" spans="1:19" x14ac:dyDescent="0.35">
      <c r="A22" s="1" t="s">
        <v>5</v>
      </c>
      <c r="B22" s="1"/>
      <c r="C22" s="14">
        <v>200</v>
      </c>
      <c r="D22" s="7"/>
      <c r="E22" s="11"/>
      <c r="F22" s="11"/>
      <c r="G22" s="11"/>
      <c r="I22" s="11"/>
    </row>
    <row r="23" spans="1:19" x14ac:dyDescent="0.35">
      <c r="A23" s="1"/>
      <c r="B23" s="1"/>
      <c r="C23" s="1"/>
      <c r="D23" s="1"/>
    </row>
    <row r="27" spans="1:19" x14ac:dyDescent="0.35">
      <c r="A27" t="s">
        <v>66</v>
      </c>
    </row>
    <row r="28" spans="1:19" x14ac:dyDescent="0.35">
      <c r="A28">
        <v>1</v>
      </c>
      <c r="C28" t="s">
        <v>86</v>
      </c>
    </row>
    <row r="29" spans="1:19" x14ac:dyDescent="0.35">
      <c r="A29">
        <v>2</v>
      </c>
      <c r="C29" s="24" t="s">
        <v>81</v>
      </c>
    </row>
    <row r="30" spans="1:19" x14ac:dyDescent="0.35">
      <c r="A30">
        <v>3</v>
      </c>
      <c r="C30" s="24" t="s">
        <v>80</v>
      </c>
    </row>
    <row r="31" spans="1:19" x14ac:dyDescent="0.35">
      <c r="A31">
        <v>4</v>
      </c>
      <c r="C31" s="24" t="s">
        <v>82</v>
      </c>
    </row>
    <row r="32" spans="1:19" x14ac:dyDescent="0.35">
      <c r="A32">
        <v>5</v>
      </c>
      <c r="C32" s="24" t="s">
        <v>83</v>
      </c>
    </row>
    <row r="33" spans="1:3" x14ac:dyDescent="0.35">
      <c r="A33">
        <v>6</v>
      </c>
      <c r="C33" s="24" t="s">
        <v>84</v>
      </c>
    </row>
    <row r="34" spans="1:3" x14ac:dyDescent="0.35">
      <c r="A34">
        <v>7</v>
      </c>
      <c r="C34" s="24" t="s">
        <v>85</v>
      </c>
    </row>
    <row r="35" spans="1:3" x14ac:dyDescent="0.35">
      <c r="A35">
        <v>8</v>
      </c>
      <c r="C35" s="24" t="s">
        <v>77</v>
      </c>
    </row>
    <row r="36" spans="1:3" x14ac:dyDescent="0.35">
      <c r="A36">
        <v>9</v>
      </c>
      <c r="C36" s="24" t="s">
        <v>78</v>
      </c>
    </row>
    <row r="37" spans="1:3" x14ac:dyDescent="0.35">
      <c r="A37">
        <v>10</v>
      </c>
    </row>
    <row r="38" spans="1:3" x14ac:dyDescent="0.35">
      <c r="A38">
        <v>11</v>
      </c>
    </row>
    <row r="39" spans="1:3" x14ac:dyDescent="0.35">
      <c r="A39">
        <v>12</v>
      </c>
    </row>
    <row r="40" spans="1:3" x14ac:dyDescent="0.35">
      <c r="A40">
        <v>13</v>
      </c>
    </row>
  </sheetData>
  <mergeCells count="1">
    <mergeCell ref="E9:F9"/>
  </mergeCells>
  <phoneticPr fontId="6" type="noConversion"/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C014E-FF72-4DC6-91B0-299A75387E77}">
  <dimension ref="A4:C87"/>
  <sheetViews>
    <sheetView tabSelected="1" workbookViewId="0">
      <selection activeCell="C88" sqref="C88"/>
    </sheetView>
  </sheetViews>
  <sheetFormatPr defaultRowHeight="14.5" x14ac:dyDescent="0.35"/>
  <cols>
    <col min="1" max="1" width="22.08984375" bestFit="1" customWidth="1"/>
    <col min="2" max="2" width="10.7265625" style="27" bestFit="1" customWidth="1"/>
    <col min="3" max="3" width="11.7265625" style="27" bestFit="1" customWidth="1"/>
  </cols>
  <sheetData>
    <row r="4" spans="1:3" x14ac:dyDescent="0.35">
      <c r="B4" s="27" t="s">
        <v>95</v>
      </c>
    </row>
    <row r="5" spans="1:3" x14ac:dyDescent="0.35">
      <c r="A5" t="s">
        <v>96</v>
      </c>
      <c r="B5" s="27" t="s">
        <v>97</v>
      </c>
      <c r="C5" s="27" t="s">
        <v>95</v>
      </c>
    </row>
    <row r="6" spans="1:3" x14ac:dyDescent="0.35">
      <c r="B6" s="27" t="s">
        <v>20</v>
      </c>
      <c r="C6" s="27" t="s">
        <v>20</v>
      </c>
    </row>
    <row r="7" spans="1:3" x14ac:dyDescent="0.35">
      <c r="A7" t="s">
        <v>98</v>
      </c>
      <c r="B7" s="28">
        <v>3748.17</v>
      </c>
      <c r="C7" s="28">
        <v>4286.41</v>
      </c>
    </row>
    <row r="8" spans="1:3" x14ac:dyDescent="0.35">
      <c r="A8" t="s">
        <v>98</v>
      </c>
      <c r="B8" s="28">
        <v>3923.33</v>
      </c>
      <c r="C8" s="28">
        <v>4486.72</v>
      </c>
    </row>
    <row r="9" spans="1:3" x14ac:dyDescent="0.35">
      <c r="A9" t="s">
        <v>98</v>
      </c>
      <c r="B9" s="28">
        <v>4098.5</v>
      </c>
      <c r="C9" s="28">
        <v>4687.05</v>
      </c>
    </row>
    <row r="10" spans="1:3" x14ac:dyDescent="0.35">
      <c r="A10" t="s">
        <v>98</v>
      </c>
      <c r="B10" s="28">
        <v>4273.67</v>
      </c>
      <c r="C10" s="28">
        <v>4887.38</v>
      </c>
    </row>
    <row r="11" spans="1:3" x14ac:dyDescent="0.35">
      <c r="A11" t="s">
        <v>98</v>
      </c>
      <c r="B11" s="28">
        <v>4448.83</v>
      </c>
      <c r="C11" s="28">
        <v>5087.68</v>
      </c>
    </row>
    <row r="12" spans="1:3" x14ac:dyDescent="0.35">
      <c r="A12" t="s">
        <v>98</v>
      </c>
      <c r="B12" s="28">
        <v>4624</v>
      </c>
      <c r="C12" s="28">
        <v>5288.01</v>
      </c>
    </row>
    <row r="13" spans="1:3" x14ac:dyDescent="0.35">
      <c r="A13" t="s">
        <v>98</v>
      </c>
      <c r="B13" s="28">
        <v>4799.17</v>
      </c>
      <c r="C13" s="28">
        <v>5488.34</v>
      </c>
    </row>
    <row r="14" spans="1:3" x14ac:dyDescent="0.35">
      <c r="A14" t="s">
        <v>98</v>
      </c>
      <c r="B14" s="28">
        <v>4974.33</v>
      </c>
      <c r="C14" s="28">
        <v>5688.65</v>
      </c>
    </row>
    <row r="15" spans="1:3" x14ac:dyDescent="0.35">
      <c r="A15" t="s">
        <v>99</v>
      </c>
      <c r="B15" s="28">
        <v>3748.17</v>
      </c>
      <c r="C15" s="28">
        <v>4286.41</v>
      </c>
    </row>
    <row r="16" spans="1:3" x14ac:dyDescent="0.35">
      <c r="A16" t="s">
        <v>99</v>
      </c>
      <c r="B16" s="28">
        <v>3923.33</v>
      </c>
      <c r="C16" s="28">
        <v>4486.72</v>
      </c>
    </row>
    <row r="17" spans="1:3" x14ac:dyDescent="0.35">
      <c r="A17" t="s">
        <v>99</v>
      </c>
      <c r="B17" s="28">
        <v>4098.5</v>
      </c>
      <c r="C17" s="28">
        <v>4687.05</v>
      </c>
    </row>
    <row r="18" spans="1:3" x14ac:dyDescent="0.35">
      <c r="A18" t="s">
        <v>99</v>
      </c>
      <c r="B18" s="28">
        <v>4273.67</v>
      </c>
      <c r="C18" s="28">
        <v>4887.38</v>
      </c>
    </row>
    <row r="19" spans="1:3" x14ac:dyDescent="0.35">
      <c r="A19" t="s">
        <v>99</v>
      </c>
      <c r="B19" s="28">
        <v>4448.83</v>
      </c>
      <c r="C19" s="28">
        <v>5087.68</v>
      </c>
    </row>
    <row r="20" spans="1:3" x14ac:dyDescent="0.35">
      <c r="A20" t="s">
        <v>99</v>
      </c>
      <c r="B20" s="28">
        <v>4624</v>
      </c>
      <c r="C20" s="28">
        <v>5288.01</v>
      </c>
    </row>
    <row r="21" spans="1:3" x14ac:dyDescent="0.35">
      <c r="A21" t="s">
        <v>99</v>
      </c>
      <c r="B21" s="28">
        <v>4799.17</v>
      </c>
      <c r="C21" s="28">
        <v>5488.34</v>
      </c>
    </row>
    <row r="22" spans="1:3" x14ac:dyDescent="0.35">
      <c r="A22" t="s">
        <v>99</v>
      </c>
      <c r="B22" s="28">
        <v>4974.33</v>
      </c>
      <c r="C22" s="28">
        <v>5688.65</v>
      </c>
    </row>
    <row r="23" spans="1:3" x14ac:dyDescent="0.35">
      <c r="A23" t="s">
        <v>99</v>
      </c>
      <c r="B23" s="28">
        <v>5149.5</v>
      </c>
      <c r="C23" s="28">
        <v>5888.97</v>
      </c>
    </row>
    <row r="24" spans="1:3" x14ac:dyDescent="0.35">
      <c r="A24" t="s">
        <v>99</v>
      </c>
      <c r="B24" s="28">
        <v>5324.67</v>
      </c>
      <c r="C24" s="28">
        <v>6089.3</v>
      </c>
    </row>
    <row r="25" spans="1:3" x14ac:dyDescent="0.35">
      <c r="A25" t="s">
        <v>100</v>
      </c>
      <c r="B25" s="28">
        <v>4438.17</v>
      </c>
      <c r="C25" s="28">
        <v>5075.49</v>
      </c>
    </row>
    <row r="26" spans="1:3" x14ac:dyDescent="0.35">
      <c r="A26" t="s">
        <v>100</v>
      </c>
      <c r="B26" s="28">
        <v>4613.33</v>
      </c>
      <c r="C26" s="28">
        <v>5275.81</v>
      </c>
    </row>
    <row r="27" spans="1:3" x14ac:dyDescent="0.35">
      <c r="A27" t="s">
        <v>100</v>
      </c>
      <c r="B27" s="28">
        <v>4788.5</v>
      </c>
      <c r="C27" s="28">
        <v>5476.13</v>
      </c>
    </row>
    <row r="28" spans="1:3" x14ac:dyDescent="0.35">
      <c r="A28" t="s">
        <v>100</v>
      </c>
      <c r="B28" s="28">
        <v>4963.67</v>
      </c>
      <c r="C28" s="28">
        <v>5676.46</v>
      </c>
    </row>
    <row r="29" spans="1:3" x14ac:dyDescent="0.35">
      <c r="A29" t="s">
        <v>100</v>
      </c>
      <c r="B29" s="28">
        <v>5138.83</v>
      </c>
      <c r="C29" s="28">
        <v>5876.77</v>
      </c>
    </row>
    <row r="30" spans="1:3" x14ac:dyDescent="0.35">
      <c r="A30" t="s">
        <v>100</v>
      </c>
      <c r="B30" s="28">
        <v>5314</v>
      </c>
      <c r="C30" s="28">
        <v>6077.09</v>
      </c>
    </row>
    <row r="31" spans="1:3" x14ac:dyDescent="0.35">
      <c r="A31" t="s">
        <v>100</v>
      </c>
      <c r="B31" s="28">
        <v>5489.17</v>
      </c>
      <c r="C31" s="28">
        <v>6277.42</v>
      </c>
    </row>
    <row r="32" spans="1:3" x14ac:dyDescent="0.35">
      <c r="A32" t="s">
        <v>101</v>
      </c>
      <c r="B32" s="28">
        <v>4438.17</v>
      </c>
      <c r="C32" s="28">
        <v>5075.49</v>
      </c>
    </row>
    <row r="33" spans="1:3" x14ac:dyDescent="0.35">
      <c r="A33" t="s">
        <v>101</v>
      </c>
      <c r="B33" s="28">
        <v>4613.33</v>
      </c>
      <c r="C33" s="28">
        <v>5275.81</v>
      </c>
    </row>
    <row r="34" spans="1:3" x14ac:dyDescent="0.35">
      <c r="A34" t="s">
        <v>101</v>
      </c>
      <c r="B34" s="28">
        <v>4788.5</v>
      </c>
      <c r="C34" s="28">
        <v>5476.13</v>
      </c>
    </row>
    <row r="35" spans="1:3" x14ac:dyDescent="0.35">
      <c r="A35" t="s">
        <v>101</v>
      </c>
      <c r="B35" s="28">
        <v>4963.67</v>
      </c>
      <c r="C35" s="28">
        <v>5676.46</v>
      </c>
    </row>
    <row r="36" spans="1:3" x14ac:dyDescent="0.35">
      <c r="A36" t="s">
        <v>101</v>
      </c>
      <c r="B36" s="28">
        <v>5138.83</v>
      </c>
      <c r="C36" s="28">
        <v>5876.77</v>
      </c>
    </row>
    <row r="37" spans="1:3" x14ac:dyDescent="0.35">
      <c r="A37" t="s">
        <v>101</v>
      </c>
      <c r="B37" s="28">
        <v>5314</v>
      </c>
      <c r="C37" s="28">
        <v>6077.09</v>
      </c>
    </row>
    <row r="38" spans="1:3" x14ac:dyDescent="0.35">
      <c r="A38" t="s">
        <v>101</v>
      </c>
      <c r="B38" s="28">
        <v>5489.17</v>
      </c>
      <c r="C38" s="28">
        <v>6277.42</v>
      </c>
    </row>
    <row r="39" spans="1:3" x14ac:dyDescent="0.35">
      <c r="A39" t="s">
        <v>101</v>
      </c>
      <c r="B39" s="28">
        <v>5664.33</v>
      </c>
      <c r="C39" s="28">
        <v>6477.74</v>
      </c>
    </row>
    <row r="40" spans="1:3" x14ac:dyDescent="0.35">
      <c r="A40" t="s">
        <v>101</v>
      </c>
      <c r="B40" s="28">
        <v>5839.5</v>
      </c>
      <c r="C40" s="28">
        <v>6678.05</v>
      </c>
    </row>
    <row r="41" spans="1:3" x14ac:dyDescent="0.35">
      <c r="A41" t="s">
        <v>102</v>
      </c>
      <c r="B41" s="28">
        <v>4756.42</v>
      </c>
      <c r="C41" s="28">
        <v>5439.45</v>
      </c>
    </row>
    <row r="42" spans="1:3" x14ac:dyDescent="0.35">
      <c r="A42" t="s">
        <v>102</v>
      </c>
      <c r="B42" s="28">
        <v>4961.25</v>
      </c>
      <c r="C42" s="28">
        <v>5673.69</v>
      </c>
    </row>
    <row r="43" spans="1:3" x14ac:dyDescent="0.35">
      <c r="A43" t="s">
        <v>102</v>
      </c>
      <c r="B43" s="28">
        <v>5166.08</v>
      </c>
      <c r="C43" s="28">
        <v>5907.93</v>
      </c>
    </row>
    <row r="44" spans="1:3" x14ac:dyDescent="0.35">
      <c r="A44" t="s">
        <v>102</v>
      </c>
      <c r="B44" s="28">
        <v>5370.92</v>
      </c>
      <c r="C44" s="28">
        <v>6142.18</v>
      </c>
    </row>
    <row r="45" spans="1:3" x14ac:dyDescent="0.35">
      <c r="A45" t="s">
        <v>102</v>
      </c>
      <c r="B45" s="28">
        <v>5575.75</v>
      </c>
      <c r="C45" s="28">
        <v>6376.43</v>
      </c>
    </row>
    <row r="46" spans="1:3" x14ac:dyDescent="0.35">
      <c r="A46" t="s">
        <v>102</v>
      </c>
      <c r="B46" s="28">
        <v>5780.58</v>
      </c>
      <c r="C46" s="28">
        <v>6610.68</v>
      </c>
    </row>
    <row r="47" spans="1:3" x14ac:dyDescent="0.35">
      <c r="A47" t="s">
        <v>102</v>
      </c>
      <c r="B47" s="28">
        <v>5985.42</v>
      </c>
      <c r="C47" s="28">
        <v>6844.93</v>
      </c>
    </row>
    <row r="48" spans="1:3" x14ac:dyDescent="0.35">
      <c r="A48" t="s">
        <v>103</v>
      </c>
      <c r="B48" s="28">
        <v>4756.42</v>
      </c>
      <c r="C48" s="28">
        <v>5439.45</v>
      </c>
    </row>
    <row r="49" spans="1:3" x14ac:dyDescent="0.35">
      <c r="A49" t="s">
        <v>103</v>
      </c>
      <c r="B49" s="28">
        <v>4961.25</v>
      </c>
      <c r="C49" s="28">
        <v>5673.69</v>
      </c>
    </row>
    <row r="50" spans="1:3" x14ac:dyDescent="0.35">
      <c r="A50" t="s">
        <v>103</v>
      </c>
      <c r="B50" s="28">
        <v>5166.08</v>
      </c>
      <c r="C50" s="28">
        <v>5907.93</v>
      </c>
    </row>
    <row r="51" spans="1:3" x14ac:dyDescent="0.35">
      <c r="A51" t="s">
        <v>103</v>
      </c>
      <c r="B51" s="28">
        <v>5370.92</v>
      </c>
      <c r="C51" s="28">
        <v>6142.18</v>
      </c>
    </row>
    <row r="52" spans="1:3" x14ac:dyDescent="0.35">
      <c r="A52" t="s">
        <v>103</v>
      </c>
      <c r="B52" s="28">
        <v>5575.75</v>
      </c>
      <c r="C52" s="28">
        <v>6376.43</v>
      </c>
    </row>
    <row r="53" spans="1:3" x14ac:dyDescent="0.35">
      <c r="A53" t="s">
        <v>103</v>
      </c>
      <c r="B53" s="28">
        <v>5780.58</v>
      </c>
      <c r="C53" s="28">
        <v>6610.68</v>
      </c>
    </row>
    <row r="54" spans="1:3" x14ac:dyDescent="0.35">
      <c r="A54" t="s">
        <v>103</v>
      </c>
      <c r="B54" s="28">
        <v>5985.42</v>
      </c>
      <c r="C54" s="28">
        <v>6844.93</v>
      </c>
    </row>
    <row r="55" spans="1:3" x14ac:dyDescent="0.35">
      <c r="A55" t="s">
        <v>103</v>
      </c>
      <c r="B55" s="28">
        <v>6190.25</v>
      </c>
      <c r="C55" s="28">
        <v>7079.17</v>
      </c>
    </row>
    <row r="56" spans="1:3" x14ac:dyDescent="0.35">
      <c r="A56" t="s">
        <v>103</v>
      </c>
      <c r="B56" s="28">
        <v>6395.08</v>
      </c>
      <c r="C56" s="28">
        <v>7313.42</v>
      </c>
    </row>
    <row r="57" spans="1:3" x14ac:dyDescent="0.35">
      <c r="A57" t="s">
        <v>104</v>
      </c>
      <c r="B57" s="28">
        <v>5392.75</v>
      </c>
      <c r="C57" s="28">
        <v>6167.15</v>
      </c>
    </row>
    <row r="58" spans="1:3" x14ac:dyDescent="0.35">
      <c r="A58" t="s">
        <v>104</v>
      </c>
      <c r="B58" s="28">
        <v>5611.08</v>
      </c>
      <c r="C58" s="28">
        <v>6416.84</v>
      </c>
    </row>
    <row r="59" spans="1:3" x14ac:dyDescent="0.35">
      <c r="A59" t="s">
        <v>104</v>
      </c>
      <c r="B59" s="28">
        <v>5829.42</v>
      </c>
      <c r="C59" s="28">
        <v>6666.53</v>
      </c>
    </row>
    <row r="60" spans="1:3" x14ac:dyDescent="0.35">
      <c r="A60" t="s">
        <v>104</v>
      </c>
      <c r="B60" s="28">
        <v>6047.75</v>
      </c>
      <c r="C60" s="28">
        <v>6916.21</v>
      </c>
    </row>
    <row r="61" spans="1:3" x14ac:dyDescent="0.35">
      <c r="A61" t="s">
        <v>104</v>
      </c>
      <c r="B61" s="28">
        <v>6266.08</v>
      </c>
      <c r="C61" s="28">
        <v>7165.89</v>
      </c>
    </row>
    <row r="62" spans="1:3" x14ac:dyDescent="0.35">
      <c r="A62" t="s">
        <v>104</v>
      </c>
      <c r="B62" s="28">
        <v>6484.42</v>
      </c>
      <c r="C62" s="28">
        <v>7415.59</v>
      </c>
    </row>
    <row r="63" spans="1:3" x14ac:dyDescent="0.35">
      <c r="A63" t="s">
        <v>105</v>
      </c>
      <c r="B63" s="28">
        <v>5918.33</v>
      </c>
      <c r="C63" s="28">
        <v>6768.21</v>
      </c>
    </row>
    <row r="64" spans="1:3" x14ac:dyDescent="0.35">
      <c r="A64" t="s">
        <v>105</v>
      </c>
      <c r="B64" s="28">
        <v>6136.67</v>
      </c>
      <c r="C64" s="28">
        <v>7017.9</v>
      </c>
    </row>
    <row r="65" spans="1:3" x14ac:dyDescent="0.35">
      <c r="A65" t="s">
        <v>105</v>
      </c>
      <c r="B65" s="28">
        <v>6355</v>
      </c>
      <c r="C65" s="28">
        <v>7267.59</v>
      </c>
    </row>
    <row r="66" spans="1:3" x14ac:dyDescent="0.35">
      <c r="A66" t="s">
        <v>105</v>
      </c>
      <c r="B66" s="28">
        <v>6573.33</v>
      </c>
      <c r="C66" s="28">
        <v>7517.26</v>
      </c>
    </row>
    <row r="67" spans="1:3" x14ac:dyDescent="0.35">
      <c r="A67" t="s">
        <v>105</v>
      </c>
      <c r="B67" s="28">
        <v>6791.67</v>
      </c>
      <c r="C67" s="28">
        <v>7766.96</v>
      </c>
    </row>
    <row r="68" spans="1:3" x14ac:dyDescent="0.35">
      <c r="A68" t="s">
        <v>105</v>
      </c>
      <c r="B68" s="28">
        <v>7010</v>
      </c>
      <c r="C68" s="28">
        <v>8016.64</v>
      </c>
    </row>
    <row r="70" spans="1:3" x14ac:dyDescent="0.35">
      <c r="A70" t="s">
        <v>106</v>
      </c>
      <c r="B70" s="27">
        <v>3615.4</v>
      </c>
      <c r="C70" s="27">
        <v>4134.57</v>
      </c>
    </row>
    <row r="71" spans="1:3" x14ac:dyDescent="0.35">
      <c r="A71" t="s">
        <v>107</v>
      </c>
      <c r="B71" s="27">
        <v>3249.83</v>
      </c>
      <c r="C71" s="27">
        <v>3716.51</v>
      </c>
    </row>
    <row r="72" spans="1:3" x14ac:dyDescent="0.35">
      <c r="A72" t="s">
        <v>108</v>
      </c>
      <c r="B72" s="27">
        <v>3082.94</v>
      </c>
      <c r="C72" s="27">
        <v>3525.65</v>
      </c>
    </row>
    <row r="73" spans="1:3" x14ac:dyDescent="0.35">
      <c r="A73" t="s">
        <v>109</v>
      </c>
      <c r="B73" s="27">
        <v>2689.02</v>
      </c>
      <c r="C73" s="27">
        <v>3075.17</v>
      </c>
    </row>
    <row r="75" spans="1:3" x14ac:dyDescent="0.35">
      <c r="A75" t="s">
        <v>110</v>
      </c>
      <c r="B75" s="27" t="s">
        <v>111</v>
      </c>
      <c r="C75" s="27">
        <v>1321.61</v>
      </c>
    </row>
    <row r="76" spans="1:3" x14ac:dyDescent="0.35">
      <c r="A76" t="s">
        <v>112</v>
      </c>
      <c r="B76" s="27" t="s">
        <v>113</v>
      </c>
      <c r="C76" s="27">
        <v>1325.95</v>
      </c>
    </row>
    <row r="77" spans="1:3" x14ac:dyDescent="0.35">
      <c r="A77" t="s">
        <v>114</v>
      </c>
      <c r="B77" s="27" t="s">
        <v>115</v>
      </c>
      <c r="C77" s="27">
        <v>1340.7</v>
      </c>
    </row>
    <row r="78" spans="1:3" x14ac:dyDescent="0.35">
      <c r="A78" t="s">
        <v>116</v>
      </c>
      <c r="B78" s="27" t="s">
        <v>117</v>
      </c>
      <c r="C78" s="27">
        <v>1349.7</v>
      </c>
    </row>
    <row r="79" spans="1:3" x14ac:dyDescent="0.35">
      <c r="A79" t="s">
        <v>118</v>
      </c>
      <c r="B79" s="27" t="s">
        <v>119</v>
      </c>
      <c r="C79" s="27">
        <v>1454.7</v>
      </c>
    </row>
    <row r="80" spans="1:3" x14ac:dyDescent="0.35">
      <c r="A80" t="s">
        <v>120</v>
      </c>
      <c r="B80" s="27" t="s">
        <v>119</v>
      </c>
      <c r="C80" s="27">
        <v>1454.7</v>
      </c>
    </row>
    <row r="81" spans="1:3" x14ac:dyDescent="0.35">
      <c r="A81" t="s">
        <v>121</v>
      </c>
      <c r="B81" s="27" t="s">
        <v>122</v>
      </c>
      <c r="C81" s="27">
        <v>1725.29</v>
      </c>
    </row>
    <row r="82" spans="1:3" x14ac:dyDescent="0.35">
      <c r="A82" t="s">
        <v>123</v>
      </c>
      <c r="B82" s="27" t="s">
        <v>124</v>
      </c>
      <c r="C82" s="27">
        <v>2101.42</v>
      </c>
    </row>
    <row r="83" spans="1:3" x14ac:dyDescent="0.35">
      <c r="A83" t="s">
        <v>125</v>
      </c>
      <c r="B83" s="27" t="s">
        <v>126</v>
      </c>
      <c r="C83" s="27">
        <v>2608.56</v>
      </c>
    </row>
    <row r="84" spans="1:3" x14ac:dyDescent="0.35">
      <c r="A84" t="s">
        <v>127</v>
      </c>
      <c r="B84" s="27" t="s">
        <v>126</v>
      </c>
      <c r="C84" s="27">
        <v>2608.56</v>
      </c>
    </row>
    <row r="85" spans="1:3" x14ac:dyDescent="0.35">
      <c r="A85" t="s">
        <v>128</v>
      </c>
      <c r="B85" s="27" t="s">
        <v>129</v>
      </c>
      <c r="C85" s="27">
        <v>3475.88</v>
      </c>
    </row>
    <row r="86" spans="1:3" x14ac:dyDescent="0.35">
      <c r="A86" t="s">
        <v>98</v>
      </c>
      <c r="B86" s="27" t="s">
        <v>130</v>
      </c>
      <c r="C86" s="27">
        <v>3857.74</v>
      </c>
    </row>
    <row r="87" spans="1:3" x14ac:dyDescent="0.35">
      <c r="A87" t="s">
        <v>99</v>
      </c>
      <c r="B87" s="27" t="s">
        <v>130</v>
      </c>
      <c r="C87" s="27">
        <v>3857.74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Sheet3</vt:lpstr>
      <vt:lpstr>Συμβατικό</vt:lpstr>
      <vt:lpstr>Αυτοχρηματοδοτούμενο</vt:lpstr>
      <vt:lpstr>Sheet2</vt:lpstr>
      <vt:lpstr>Data</vt:lpstr>
      <vt:lpstr>classes</vt:lpstr>
      <vt:lpstr>duration</vt:lpstr>
      <vt:lpstr>firsttime</vt:lpstr>
      <vt:lpstr>start</vt:lpstr>
      <vt:lpstr>Teach</vt:lpstr>
      <vt:lpstr>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Vassilis Panayiotou</dc:creator>
  <cp:lastModifiedBy>Elina Phylactou</cp:lastModifiedBy>
  <cp:lastPrinted>2024-03-20T09:41:07Z</cp:lastPrinted>
  <dcterms:created xsi:type="dcterms:W3CDTF">2024-01-23T08:26:33Z</dcterms:created>
  <dcterms:modified xsi:type="dcterms:W3CDTF">2026-03-05T12:32:58Z</dcterms:modified>
</cp:coreProperties>
</file>